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38400" windowHeight="11610" activeTab="2"/>
    <workbookView xWindow="0" yWindow="0" windowWidth="38400" windowHeight="11610"/>
  </bookViews>
  <sheets>
    <sheet name="BH Bid Schedule Summary" sheetId="4" r:id="rId1"/>
    <sheet name="BH Bid Schedule" sheetId="1" r:id="rId2"/>
    <sheet name="Notes on Bid Schedule" sheetId="2" r:id="rId3"/>
  </sheets>
  <calcPr calcId="171027"/>
</workbook>
</file>

<file path=xl/calcChain.xml><?xml version="1.0" encoding="utf-8"?>
<calcChain xmlns="http://schemas.openxmlformats.org/spreadsheetml/2006/main">
  <c r="E90" i="1" l="1"/>
  <c r="E84" i="1"/>
  <c r="E89" i="1"/>
  <c r="E83" i="1"/>
  <c r="E73" i="1"/>
  <c r="E69" i="1"/>
  <c r="E50" i="1"/>
  <c r="E45" i="1"/>
  <c r="E38" i="1"/>
  <c r="E30" i="1"/>
  <c r="E5" i="1"/>
  <c r="Q41" i="1" l="1"/>
  <c r="L41" i="1"/>
  <c r="Q40" i="1"/>
  <c r="L40" i="1"/>
  <c r="Q38" i="1"/>
  <c r="L38" i="1"/>
  <c r="Q37" i="1"/>
  <c r="L37" i="1"/>
  <c r="Q36" i="1"/>
  <c r="L36" i="1"/>
  <c r="L28" i="1" l="1"/>
  <c r="Q28" i="1"/>
  <c r="L29" i="1"/>
  <c r="Q29" i="1"/>
  <c r="L30" i="1"/>
  <c r="Q30" i="1"/>
  <c r="L32" i="1"/>
  <c r="Q32" i="1"/>
  <c r="L33" i="1"/>
  <c r="Q33" i="1"/>
  <c r="L58" i="1"/>
  <c r="Q58" i="1"/>
  <c r="A69" i="2" l="1"/>
  <c r="A129" i="1"/>
</calcChain>
</file>

<file path=xl/sharedStrings.xml><?xml version="1.0" encoding="utf-8"?>
<sst xmlns="http://schemas.openxmlformats.org/spreadsheetml/2006/main" count="552" uniqueCount="179">
  <si>
    <t>Network Planning Assumptions</t>
  </si>
  <si>
    <t>Aerial plant</t>
  </si>
  <si>
    <t>Miles</t>
  </si>
  <si>
    <t>Underground plant</t>
  </si>
  <si>
    <t>Total Passings</t>
  </si>
  <si>
    <t>OSP Construction Underground Path Creation</t>
  </si>
  <si>
    <t>Conduit Placement - Horizontal Directional Drilling (min. 24" Cover)</t>
  </si>
  <si>
    <t>Quantity</t>
  </si>
  <si>
    <t>Unit</t>
  </si>
  <si>
    <t>Pricing / Unit</t>
  </si>
  <si>
    <t>Total</t>
  </si>
  <si>
    <t>(2) 2.0 IN HDPE 13.5 SDR</t>
  </si>
  <si>
    <t>Per Path Foot</t>
  </si>
  <si>
    <t>(1) 2.0 IN HDPE 13.5 SDR</t>
  </si>
  <si>
    <t>First Duct 24 inch minimum depth</t>
  </si>
  <si>
    <t>Each additional duct</t>
  </si>
  <si>
    <t>Conduit Placement - Trenching</t>
  </si>
  <si>
    <t>Riser Placement</t>
  </si>
  <si>
    <t>Placing up to four 10 foot U Guard Sections</t>
  </si>
  <si>
    <t>Per Riser</t>
  </si>
  <si>
    <t>Hand Hole (HH) and Vault Placement - Greenbelt</t>
  </si>
  <si>
    <t>Per HH / Vault</t>
  </si>
  <si>
    <t>24x36x24 HDPE</t>
  </si>
  <si>
    <t>17x30x18 HDPE</t>
  </si>
  <si>
    <t>24x36x24 Polymer Concrete</t>
  </si>
  <si>
    <t>17x30x18 Polymer Concrete</t>
  </si>
  <si>
    <t>OSP Construction Fiber Cable Placement</t>
  </si>
  <si>
    <t>Aerial Cable Placement</t>
  </si>
  <si>
    <t>Per Sheath Foot</t>
  </si>
  <si>
    <t>UG Fiber Placement</t>
  </si>
  <si>
    <t>Technical Services - Patch Panel and Splitter Cabinet Installation</t>
  </si>
  <si>
    <t>Patch Panel Prep</t>
  </si>
  <si>
    <t>Clearfield FxDS Chassis</t>
  </si>
  <si>
    <t>Per Chassis</t>
  </si>
  <si>
    <t>Splitter Cabinet Installation</t>
  </si>
  <si>
    <t>Pole Mount</t>
  </si>
  <si>
    <t>Per Cabinet</t>
  </si>
  <si>
    <t>Vault Mount</t>
  </si>
  <si>
    <t>Coyote Dome Closure</t>
  </si>
  <si>
    <t>Per Closure</t>
  </si>
  <si>
    <t>Coyote One Closure</t>
  </si>
  <si>
    <t>Technical Services - Splicing</t>
  </si>
  <si>
    <t>1-6 Splices</t>
  </si>
  <si>
    <t>Per Splice</t>
  </si>
  <si>
    <t>7-12 Splices</t>
  </si>
  <si>
    <t>13-48 Splices</t>
  </si>
  <si>
    <t>49-96 Splices</t>
  </si>
  <si>
    <t>&gt; 96 Splices</t>
  </si>
  <si>
    <t>Technical Services - Fiber Testing and Documentation</t>
  </si>
  <si>
    <t>OTDR Testing - Patch Panel Ports</t>
  </si>
  <si>
    <t>1-12 ports per site</t>
  </si>
  <si>
    <t>Per Port</t>
  </si>
  <si>
    <t>13-96 ports per site</t>
  </si>
  <si>
    <t>97-288 ports per site</t>
  </si>
  <si>
    <t>&gt;288 ports per site</t>
  </si>
  <si>
    <t>Optical Power Testing - Patch Panel Ports</t>
  </si>
  <si>
    <t>Inventory Management</t>
  </si>
  <si>
    <t>Fiber reel testing per buffer tube</t>
  </si>
  <si>
    <t>Per Buffer Tube</t>
  </si>
  <si>
    <t>Inventory management</t>
  </si>
  <si>
    <t>Network Characteristics and Sizing</t>
  </si>
  <si>
    <t xml:space="preserve">The selected firm will be required to complete optical power meter testing for all feeder patch panel ports.  All test results are to be documented in an electronic format specified by the Owner.  </t>
  </si>
  <si>
    <t>Special Adders</t>
  </si>
  <si>
    <t>Summary Pricing</t>
  </si>
  <si>
    <t>Total Bid</t>
  </si>
  <si>
    <t>N/A</t>
  </si>
  <si>
    <t>Total (for all line items with quantities &gt; 1)</t>
  </si>
  <si>
    <t>Alternate 1 - 50% HDD</t>
  </si>
  <si>
    <t>First Cable - Lash</t>
  </si>
  <si>
    <t>Each Additional - Lash</t>
  </si>
  <si>
    <t>Each Additional - Pulling</t>
  </si>
  <si>
    <t>First Cable - Pulling</t>
  </si>
  <si>
    <t>First Cable - Blowing</t>
  </si>
  <si>
    <t>Install one traceable mule tape in HDPE duct</t>
  </si>
  <si>
    <t>Alternate 1 - 75% HDD</t>
  </si>
  <si>
    <t>Installing conduit pathway to vault (3'-5' from base of pole)</t>
  </si>
  <si>
    <t>Hand Hole (HH), Pedestal and Vault Placement - Greenbelt</t>
  </si>
  <si>
    <t>Coyote Dome Closure - 6.5"x17"</t>
  </si>
  <si>
    <t>Coyote One Closure - 6.5"x22"</t>
  </si>
  <si>
    <t>Assumptions are listed for planning purposes absent the results of the completed design.  All quantities listed in this bid schedule are subject to change as the project proceeds and the design is completed.</t>
  </si>
  <si>
    <t xml:space="preserve">The selected firm will be required to complete OTDR testing for all feeder patch panel ports.  Traces are to stored electronically and all test results are to be documented in an electronic format specified by the Owner.  </t>
  </si>
  <si>
    <t>Company #5</t>
  </si>
  <si>
    <t>Company #6</t>
  </si>
  <si>
    <t>Company #7</t>
  </si>
  <si>
    <t>Company #8</t>
  </si>
  <si>
    <t>Company #9</t>
  </si>
  <si>
    <t>Company #10</t>
  </si>
  <si>
    <t>Company #11</t>
  </si>
  <si>
    <t>Company #12</t>
  </si>
  <si>
    <t>Company #13</t>
  </si>
  <si>
    <t>Bid Schedule Summary:</t>
  </si>
  <si>
    <t>Respondents are required to populate all unit pricing listed in the bid schedule.  Respondents should total their bid schedules in the same manner and populate the summary cost table at the top of the bid schedule.  The total number for the Base Case will be announced at the bid opening.  The Owner will then comfirm those tabulations following the bid opening.</t>
  </si>
  <si>
    <t xml:space="preserve">Hand holes and vaults will be located in greenbelt areas for this system.  </t>
  </si>
  <si>
    <t>Quantities of "1" denote an approach where the units are either not known at this time or where the Owner is seeking unit pricing for possible use in the future.  Respondents should not assume that pricing provided for the methods with a quantity of "1" will not be a factor in the evaluation process.</t>
  </si>
  <si>
    <t>(2) 16/13 MM HDPE DB</t>
  </si>
  <si>
    <t>(1) 16/13 MM HDPE DB</t>
  </si>
  <si>
    <t>(3) 16/13 MM HDPE DB</t>
  </si>
  <si>
    <t>Conduit Placement - Micro-Trenching Direct Bury (min. 6" depth/maximum 12" Depth)</t>
  </si>
  <si>
    <t xml:space="preserve">Respondents should assume the use of overpulling existing conduits with microducts. This application will call for the placement of one duct or multiple microducts in existing conduit (sized one (1) inch, two (2) inch, three (3) inch, and four (4) inch.  Price should include overpulling microduct and ensuring pathway is clear. </t>
  </si>
  <si>
    <t>(1) 14/11 MM HDPE DI</t>
  </si>
  <si>
    <t>(1) 3.0 IN HDPE 13.5 SDR</t>
  </si>
  <si>
    <t>(1) 10/8 MM HDPE DB</t>
  </si>
  <si>
    <t>(2) 10/8 MM HDPE DB</t>
  </si>
  <si>
    <t>(3) 10/8 MM HDPE DB</t>
  </si>
  <si>
    <t>(1) 10/8 MM HDPE DI</t>
  </si>
  <si>
    <t xml:space="preserve">(1) Three (3) Celled Maxcell Innerduct </t>
  </si>
  <si>
    <t>Hand Hole (HH) and Vault Placement - Concrete and Asphalt</t>
  </si>
  <si>
    <t>(1) 12.7/10 MM HDPE DB</t>
  </si>
  <si>
    <t>(2) 12.7/10 MM HDPE DB</t>
  </si>
  <si>
    <t>(3) 12.7/10 MM HDPE DB</t>
  </si>
  <si>
    <t>(1) 12.7/10 MM HDPE DI</t>
  </si>
  <si>
    <t xml:space="preserve">The Selected Firm should specify their fee for inventory management services in the form of per fiber foot, per month or some other unit based measure. This will include warehousing all project materials. There must be a method for strictly documenting material inventory flow. The Selected Firm will be responsible for updating Project Manager on any potential shortages or demand issues. </t>
  </si>
  <si>
    <t>Respondents should assume the use of microtrenching with microducts for a portion of the project. This application will call for the placement of one duct or multiple microducts at a minumum six (6) inches and maximum of twelve (12) inches.  Price should include cutting, placing pipe and complete repair of the seam.</t>
  </si>
  <si>
    <t>Conduit Placement - Micro-Duct Direct Install (overide existing conduit)</t>
  </si>
  <si>
    <t>Hand Hole (HH) and Vault Placement - Hard Surface (Asphalt and Concrete)</t>
  </si>
  <si>
    <t>Respondents should assume the use of HDD for a portion of the project.  Quantities of "1" denote an approach where the units are either not known at this time or where the Owner is seeking unit pricing possible use in the future.</t>
  </si>
  <si>
    <t>Respondents should assume the use of standard trenching for a portion of the project.  Quantities of "1" denote an approach where the units are either not known at this time or where the Owner is seeking unit pricing possible use in the future.</t>
  </si>
  <si>
    <t>Risers will primarily be required at the base of any pole where a pole mounted splitter cabinet is located.  It should be assumed that each riser will include a three to five foot conduit run into and out of a 24x36x24 vault.</t>
  </si>
  <si>
    <t xml:space="preserve">Hand holes and vaults will also be located in hard surface areas for this system, including roadway, sidewalk, and other hard surfaces. </t>
  </si>
  <si>
    <t>Respondents are required to include any additional fees or charges that have not been listed in the bid schedule.   If a rate category has not been listed in the Respondent's submitted bid schedule, the Owner may not allow the Selected Firm to apply such a rate for the project.</t>
  </si>
  <si>
    <t>Constructability Walkout</t>
  </si>
  <si>
    <t xml:space="preserve">The Selected Firm will be required to complete a detailed walkout of each new underground segment of the network.  This walkout will be completed with the Project Manager and possibly representatives from Public Works.  The purpose of this step will be to agree on the running line for the new conduit, exact placement of all new structures and construction methods.  </t>
  </si>
  <si>
    <t>Maxcell Innerduct installaion (overide existing conduit)</t>
  </si>
  <si>
    <t>The City intends to Maxcell multi-cell fabric innerduct to create different pathways in the existing street light 2 inch conduit system.  Options will include pulling (1) three cell 2 inch Maxcell and (1) two cell 2 inch Maxcell with (1) microduct.</t>
  </si>
  <si>
    <t>UG Fiber Placement - Microduct Blowing</t>
  </si>
  <si>
    <t>UG Fiber Placement - Single Jacket Pulling</t>
  </si>
  <si>
    <t xml:space="preserve">The Owner is seeking pricing for blowing microfiber cable through microduct.  </t>
  </si>
  <si>
    <t xml:space="preserve">The Owner is seeking pricing for pulling single jacket fiber cable through conduit and/or Maxcell innerduct.  </t>
  </si>
  <si>
    <t>Single Fusion Splicing</t>
  </si>
  <si>
    <t>Standard fusion splicing in varying environments based on traffic conditions and complexity of the overall operation.</t>
  </si>
  <si>
    <t>Technical Services - Splicing, Testing and Documentation</t>
  </si>
  <si>
    <t>Splice Closure Prep - UG</t>
  </si>
  <si>
    <t>Splice Closure Prep - Aerial</t>
  </si>
  <si>
    <t>Technical Services - Closure Prep</t>
  </si>
  <si>
    <t>Network Access Point Prep - UG</t>
  </si>
  <si>
    <t>Network Access Point Prep - Aerial</t>
  </si>
  <si>
    <t>This task includes assembling the closure for the required splicing operation, completing the ring cut required for mid sheath access (or the cable trimming required for a reel end), packing the closure, affixing cable labels and mounting  it accordingly in the assigned underground structure following the splicing operation.</t>
  </si>
  <si>
    <t>This task includes assembling the closure for the required splicing operation, completing the ring cut required for mid sheath access (or the cable trimming required for a reel end), packing the closure, affixing cable labels  and mounting  it accordingly on the assigned overhead structure following the splicing operation.  This would include all slack handling and snow shoe configuration.</t>
  </si>
  <si>
    <t>This task includes assembling the closure, completing the ring cut required for mid sheath access (or the cable trimming required for a reel end), snipping and prepping the fiber assigned to the NAP, packing the closure, affixing cable labels and mounting  it accordingly in the assigned underground structure following the splicing operation.</t>
  </si>
  <si>
    <t>This task includes assembling the closure for the required splicing operation, completing the ring cut required for mid sheath access (or the cable trimming required for a reel end), snipping and prepping the fiber assigned to the NAP, packing the closure, affixing cable labels and mounting  it accordingly on the assigned overhead structure following the splicing operation.  This would include all slack handling and snow shoe configuration.</t>
  </si>
  <si>
    <t>The Selected Firm may be required to install patch panel chassis in one or more equipment locations.  This task involves all necessary splicing at each of the seven (7) OLT locations.  At this time, it should be assumed that the City will source all required patch panels for this project.</t>
  </si>
  <si>
    <t>The Selected Firm will be required to install  splitter cabinets on split top vaults or using pole mounted brackets. This task involves all necessary splicing at each Splitter Cabinet location.  For the purposes of this bid process, Respondents should use the Clearfield Field Scalabilty Center as the splitter cabinet specification.    At this time, it should be assumed that the City will source all required splitter cabinets for this project.</t>
  </si>
  <si>
    <t>Underground Materials</t>
  </si>
  <si>
    <t>The City is open to sourcing conduits and underground structures from the Contractor.  The bid schedule includes inputs for those materials.  Respondents should detail their pricing methodology for materials in the bid schedule (e.g. cost plus X%).  The City reserves the right to source any materials for this project for any reason.</t>
  </si>
  <si>
    <t>Closure Materials</t>
  </si>
  <si>
    <t>The City is interested in sourcing some or all splice closures and NAPs from the Contractor.  The City is open to negotiating the make and model for the closures required for the project as long as price and functionality are  within limits.  Example closure models are provided in the bid pricing worksheet.</t>
  </si>
  <si>
    <t>Fiber Materials</t>
  </si>
  <si>
    <t>The City will be issuing a stand alone quote for fiber cable in the near future.  Respondents should assume that the City will procure the required fiber cable and have it delivered directly to the Contractor's warehouse of choice.</t>
  </si>
  <si>
    <t xml:space="preserve">The Owner intends to lash armored fiber cable on new strand placed in the telecom zone of SCE poles.  Composite pricing is desired for strand placement including all labor related to installation of guys, dead ends, anchors, pole hardware, grounding and strand.  The City is also requesting per foot pricing for all  materials required to complete strand placement and overlashing operations.  A separate rate is desired for lashing fiber to the new strand.  First and each additional fiber strucuture is expected.  </t>
  </si>
  <si>
    <t>(2) 1.5 IN HDPE 13.5 SDR</t>
  </si>
  <si>
    <t>(1) 1.5 IN HDPE 13.5 SDR</t>
  </si>
  <si>
    <t>Conduit Placement Hard Surface - MicroTrenching Direct Bury (min. 6" Cover)</t>
  </si>
  <si>
    <t>Conduit Placement Hard Surface - Horizontal Directional Drilling (min. 24" Cover)</t>
  </si>
  <si>
    <t>Conduit Placement Greenspace - Horizontal Directional Drilling (min. 24" Cover)</t>
  </si>
  <si>
    <t>Conduit Placement Hard Surface - Trenching</t>
  </si>
  <si>
    <t>Conduit Placement Greenspace - Trenching</t>
  </si>
  <si>
    <t>Labor / Unit</t>
  </si>
  <si>
    <t>Total Labor</t>
  </si>
  <si>
    <t>Material / Unit</t>
  </si>
  <si>
    <t>Total Material</t>
  </si>
  <si>
    <t>Base Bid</t>
  </si>
  <si>
    <t>Conduit Over Pull</t>
  </si>
  <si>
    <t>9x14x12 HDPE</t>
  </si>
  <si>
    <t>9x14x12 Polymer Concrete</t>
  </si>
  <si>
    <t xml:space="preserve">(1) Two (2) Celled Maxcell Innerduct </t>
  </si>
  <si>
    <t>(1) Two (2) Celled Maxcell Innerduct &amp; (1) 12.7/10 MM HDPE DI</t>
  </si>
  <si>
    <t>Strand placement including grounding, hardware, dead ends, guys and anchors</t>
  </si>
  <si>
    <t>New Path</t>
  </si>
  <si>
    <t>NAP Closure Prep - UG</t>
  </si>
  <si>
    <t>NAP Closure Prep - Aerial</t>
  </si>
  <si>
    <t>TE Connectivity FOSC 400D</t>
  </si>
  <si>
    <t>Per Month</t>
  </si>
  <si>
    <t>Bid Schedule Summary (include applicable unit pricing for all line items even if the quantity is "0")</t>
  </si>
  <si>
    <t>Aerial walkout</t>
  </si>
  <si>
    <t>Underground walkout</t>
  </si>
  <si>
    <t>Total Materials</t>
  </si>
  <si>
    <t>Technical Services - Splice Closure / NAP Prep</t>
  </si>
  <si>
    <t>Technical Services - Splice Closure/NAP Prep</t>
  </si>
  <si>
    <t>Technical Services - Splicing, Fiber Testing and Documentation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</si>
</sst>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4" formatCode="_(&quot;$&quot;* #,##0.00_);_(&quot;$&quot;* \(#,##0.00\);_(&quot;$&quot;* &quot;-&quot;??_);_(@_)"/>
    <numFmt numFmtId="43" formatCode="_(* #,##0.00_);_(* \(#,##0.00\);_(* &quot;-&quot;??_);_(@_)"/>
    <numFmt numFmtId="164" formatCode="_(* #,##0_);_(* \(#,##0\);_(* &quot;-&quot;??_);_(@_)"/>
    <numFmt numFmtId="165" formatCode="#,##0.0_);\-#,##0.0_)"/>
    <numFmt numFmtId="166" formatCode="#,##0.00_);\-#,##0.00_)"/>
    <numFmt numFmtId="167" formatCode="#,##0.0000_);\-#,##0.0000_)"/>
    <numFmt numFmtId="168" formatCode="&quot;$&quot;#,##0.0000_);[Red]\(&quot;$&quot;#,##0.0000\)"/>
    <numFmt numFmtId="169" formatCode="&quot;$&quot;#,##0.00000_);\(&quot;$&quot;#,##0.00000\)"/>
    <numFmt numFmtId="170" formatCode="mmm\ yyyy;;\-"/>
    <numFmt numFmtId="171" formatCode="#,##0\ &quot;F&quot;;[Red]\-#,##0\ &quot;F&quot;"/>
    <numFmt numFmtId="172" formatCode="0.0%"/>
    <numFmt numFmtId="173" formatCode="_(* #,##0.0_);_(* \(#,##0.0\);_(* &quot;-&quot;??_);_(@_)"/>
  </numFmts>
  <fonts count="14">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u/>
      <sz val="12"/>
      <color theme="1"/>
      <name val="Calibri"/>
      <family val="2"/>
      <scheme val="minor"/>
    </font>
    <font>
      <b/>
      <i/>
      <sz val="11"/>
      <color theme="1"/>
      <name val="Calibri"/>
      <family val="2"/>
      <scheme val="minor"/>
    </font>
    <font>
      <b/>
      <i/>
      <sz val="11"/>
      <color theme="0"/>
      <name val="Calibri"/>
      <family val="2"/>
      <scheme val="minor"/>
    </font>
    <font>
      <b/>
      <u/>
      <sz val="12"/>
      <color theme="0"/>
      <name val="Calibri"/>
      <family val="2"/>
      <scheme val="minor"/>
    </font>
    <font>
      <sz val="10"/>
      <name val="Arial"/>
      <family val="2"/>
    </font>
    <font>
      <sz val="10"/>
      <name val="Geneva"/>
    </font>
    <font>
      <sz val="8"/>
      <name val="Arial"/>
      <family val="2"/>
    </font>
    <font>
      <b/>
      <sz val="12"/>
      <name val="Arial"/>
      <family val="2"/>
    </font>
    <font>
      <sz val="10"/>
      <name val="Helv"/>
    </font>
    <font>
      <b/>
      <sz val="12"/>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165" fontId="8" fillId="0" borderId="0" applyFont="0" applyFill="0" applyBorder="0" applyProtection="0">
      <alignment horizontal="right"/>
    </xf>
    <xf numFmtId="166" fontId="8" fillId="0" borderId="0" applyFont="0" applyFill="0" applyBorder="0" applyProtection="0">
      <alignment horizontal="right"/>
    </xf>
    <xf numFmtId="167" fontId="8" fillId="0" borderId="0" applyFont="0" applyFill="0" applyBorder="0" applyProtection="0">
      <alignment horizontal="right"/>
    </xf>
    <xf numFmtId="44" fontId="8" fillId="0" borderId="0" applyFont="0" applyFill="0" applyBorder="0" applyAlignment="0" applyProtection="0"/>
    <xf numFmtId="8" fontId="8" fillId="0" borderId="0" applyFont="0" applyFill="0" applyBorder="0" applyProtection="0">
      <alignment horizontal="right"/>
    </xf>
    <xf numFmtId="168" fontId="8" fillId="0" borderId="0" applyFont="0" applyFill="0" applyBorder="0" applyProtection="0">
      <alignment horizontal="right"/>
    </xf>
    <xf numFmtId="169" fontId="9" fillId="0" borderId="0" applyFont="0" applyFill="0" applyBorder="0" applyProtection="0">
      <alignment horizontal="right"/>
      <protection locked="0"/>
    </xf>
    <xf numFmtId="170" fontId="8" fillId="2" borderId="1" applyFont="0" applyFill="0" applyBorder="0" applyAlignment="0" applyProtection="0">
      <protection locked="0"/>
    </xf>
    <xf numFmtId="38" fontId="10" fillId="2" borderId="0" applyNumberFormat="0" applyBorder="0" applyAlignment="0" applyProtection="0"/>
    <xf numFmtId="0" fontId="11" fillId="0" borderId="2" applyNumberFormat="0" applyAlignment="0" applyProtection="0">
      <alignment horizontal="left" vertical="center"/>
    </xf>
    <xf numFmtId="0" fontId="11" fillId="0" borderId="3">
      <alignment horizontal="left" vertical="center"/>
    </xf>
    <xf numFmtId="10" fontId="10" fillId="3" borderId="1" applyNumberFormat="0" applyBorder="0" applyAlignment="0" applyProtection="0"/>
    <xf numFmtId="171" fontId="8" fillId="0" borderId="0"/>
    <xf numFmtId="0" fontId="8" fillId="0" borderId="0"/>
    <xf numFmtId="10" fontId="8" fillId="0" borderId="0" applyFont="0" applyFill="0" applyBorder="0" applyAlignment="0" applyProtection="0"/>
    <xf numFmtId="9" fontId="8" fillId="0" borderId="0" applyFont="0" applyFill="0" applyBorder="0" applyAlignment="0" applyProtection="0"/>
    <xf numFmtId="172" fontId="8" fillId="0" borderId="0" applyFont="0" applyFill="0" applyBorder="0" applyProtection="0">
      <alignment horizontal="right"/>
    </xf>
    <xf numFmtId="10" fontId="8" fillId="0" borderId="0" applyFont="0" applyFill="0" applyBorder="0" applyProtection="0">
      <alignment horizontal="right"/>
    </xf>
    <xf numFmtId="0" fontId="12" fillId="0" borderId="0" applyNumberFormat="0" applyFont="0" applyFill="0" applyBorder="0" applyProtection="0">
      <alignment horizontal="right"/>
    </xf>
    <xf numFmtId="0" fontId="8" fillId="0" borderId="0"/>
  </cellStyleXfs>
  <cellXfs count="60">
    <xf numFmtId="0" fontId="0" fillId="0" borderId="0" xfId="0"/>
    <xf numFmtId="0" fontId="4" fillId="0" borderId="0" xfId="0" applyFont="1"/>
    <xf numFmtId="0" fontId="5" fillId="0" borderId="0" xfId="0" applyFont="1"/>
    <xf numFmtId="164" fontId="0" fillId="0" borderId="0" xfId="1" applyNumberFormat="1" applyFont="1"/>
    <xf numFmtId="164" fontId="0" fillId="0" borderId="0" xfId="0" applyNumberFormat="1"/>
    <xf numFmtId="0" fontId="2" fillId="0" borderId="0" xfId="0" applyFont="1"/>
    <xf numFmtId="9" fontId="3" fillId="0" borderId="0" xfId="3" applyFont="1"/>
    <xf numFmtId="9" fontId="0" fillId="0" borderId="0" xfId="0" applyNumberFormat="1"/>
    <xf numFmtId="44" fontId="0" fillId="0" borderId="0" xfId="2" applyFont="1"/>
    <xf numFmtId="44" fontId="0" fillId="0" borderId="0" xfId="0" applyNumberFormat="1"/>
    <xf numFmtId="9" fontId="2" fillId="0" borderId="0" xfId="0" applyNumberFormat="1" applyFont="1"/>
    <xf numFmtId="164" fontId="2" fillId="0" borderId="0" xfId="1" applyNumberFormat="1" applyFont="1"/>
    <xf numFmtId="0" fontId="6" fillId="0" borderId="0" xfId="0" applyFont="1"/>
    <xf numFmtId="0" fontId="7" fillId="0" borderId="0" xfId="0" applyFont="1"/>
    <xf numFmtId="0" fontId="0" fillId="0" borderId="0" xfId="0" applyFont="1" applyAlignment="1">
      <alignment wrapText="1"/>
    </xf>
    <xf numFmtId="0" fontId="5" fillId="0" borderId="1" xfId="0" applyFont="1" applyBorder="1"/>
    <xf numFmtId="0" fontId="2" fillId="0" borderId="1" xfId="0" applyFont="1" applyBorder="1" applyAlignment="1">
      <alignment horizontal="center"/>
    </xf>
    <xf numFmtId="44" fontId="0" fillId="0" borderId="1" xfId="2" applyFont="1" applyBorder="1"/>
    <xf numFmtId="0" fontId="2" fillId="0" borderId="0" xfId="0" applyFont="1" applyAlignment="1">
      <alignment horizontal="right"/>
    </xf>
    <xf numFmtId="44" fontId="0" fillId="0" borderId="1" xfId="0" applyNumberFormat="1" applyBorder="1" applyAlignment="1">
      <alignment horizontal="right"/>
    </xf>
    <xf numFmtId="44" fontId="0" fillId="0" borderId="0" xfId="0" applyNumberFormat="1" applyBorder="1" applyAlignment="1">
      <alignment horizontal="right"/>
    </xf>
    <xf numFmtId="0" fontId="0" fillId="0" borderId="0" xfId="0" applyAlignment="1">
      <alignment horizontal="right"/>
    </xf>
    <xf numFmtId="9" fontId="3" fillId="0" borderId="0" xfId="3" applyFont="1" applyAlignment="1">
      <alignment horizontal="right"/>
    </xf>
    <xf numFmtId="0" fontId="0" fillId="0" borderId="1" xfId="0" applyBorder="1" applyAlignment="1">
      <alignment horizontal="right"/>
    </xf>
    <xf numFmtId="44" fontId="0" fillId="0" borderId="0" xfId="0" applyNumberFormat="1" applyAlignment="1">
      <alignment horizontal="right"/>
    </xf>
    <xf numFmtId="0" fontId="2" fillId="0" borderId="0" xfId="0" applyFont="1" applyBorder="1"/>
    <xf numFmtId="9" fontId="3" fillId="0" borderId="0" xfId="0" applyNumberFormat="1" applyFont="1"/>
    <xf numFmtId="43" fontId="0" fillId="0" borderId="0" xfId="1" applyFont="1"/>
    <xf numFmtId="173" fontId="0" fillId="0" borderId="0" xfId="1" applyNumberFormat="1" applyFont="1"/>
    <xf numFmtId="43" fontId="0" fillId="0" borderId="0" xfId="0" applyNumberFormat="1"/>
    <xf numFmtId="9" fontId="0" fillId="0" borderId="0" xfId="3" applyFont="1"/>
    <xf numFmtId="172" fontId="0" fillId="0" borderId="0" xfId="3" applyNumberFormat="1" applyFont="1"/>
    <xf numFmtId="0" fontId="5" fillId="0" borderId="0" xfId="0" applyFont="1" applyAlignment="1"/>
    <xf numFmtId="0" fontId="7" fillId="0" borderId="0" xfId="0" applyFont="1" applyAlignment="1"/>
    <xf numFmtId="0" fontId="0" fillId="0" borderId="0" xfId="0" applyAlignment="1"/>
    <xf numFmtId="0" fontId="2" fillId="0" borderId="0" xfId="0" applyFont="1" applyAlignment="1"/>
    <xf numFmtId="0" fontId="4" fillId="0" borderId="0" xfId="0" applyFont="1" applyAlignment="1"/>
    <xf numFmtId="0" fontId="6" fillId="0" borderId="0" xfId="0" applyFont="1" applyAlignment="1"/>
    <xf numFmtId="44" fontId="0" fillId="0" borderId="0" xfId="0" applyNumberFormat="1" applyAlignment="1"/>
    <xf numFmtId="44" fontId="0" fillId="0" borderId="0" xfId="2" applyFont="1" applyAlignment="1"/>
    <xf numFmtId="16" fontId="0" fillId="0" borderId="0" xfId="0" applyNumberFormat="1" applyAlignment="1"/>
    <xf numFmtId="44" fontId="0" fillId="0" borderId="0" xfId="2" applyFont="1" applyBorder="1"/>
    <xf numFmtId="0" fontId="0" fillId="0" borderId="0" xfId="0" applyFill="1"/>
    <xf numFmtId="0" fontId="13" fillId="0" borderId="0" xfId="0" applyFont="1" applyAlignment="1">
      <alignment horizontal="center"/>
    </xf>
    <xf numFmtId="0" fontId="0" fillId="4" borderId="0" xfId="0" applyFill="1"/>
    <xf numFmtId="9" fontId="0" fillId="4" borderId="0" xfId="0" applyNumberFormat="1" applyFill="1"/>
    <xf numFmtId="164" fontId="0" fillId="4" borderId="0" xfId="1" applyNumberFormat="1" applyFont="1" applyFill="1"/>
    <xf numFmtId="44" fontId="0" fillId="4" borderId="1" xfId="2" applyFont="1" applyFill="1" applyBorder="1"/>
    <xf numFmtId="9" fontId="3" fillId="4" borderId="0" xfId="0" applyNumberFormat="1" applyFont="1" applyFill="1"/>
    <xf numFmtId="0" fontId="0" fillId="4" borderId="0" xfId="0" applyFill="1" applyAlignment="1"/>
    <xf numFmtId="164" fontId="0" fillId="4" borderId="0" xfId="0" applyNumberFormat="1" applyFill="1" applyAlignment="1"/>
    <xf numFmtId="16" fontId="0" fillId="4" borderId="0" xfId="0" applyNumberFormat="1" applyFill="1" applyAlignment="1"/>
    <xf numFmtId="0" fontId="13" fillId="0" borderId="4" xfId="0" applyFont="1" applyBorder="1" applyAlignment="1">
      <alignment vertical="center"/>
    </xf>
    <xf numFmtId="44" fontId="2" fillId="0" borderId="4" xfId="2" applyFont="1" applyBorder="1" applyAlignment="1">
      <alignment vertical="center"/>
    </xf>
    <xf numFmtId="0" fontId="5" fillId="0" borderId="0" xfId="0" applyFont="1" applyFill="1"/>
    <xf numFmtId="43" fontId="2" fillId="0" borderId="0" xfId="0" applyNumberFormat="1" applyFont="1"/>
    <xf numFmtId="0" fontId="4" fillId="0" borderId="1" xfId="0" applyFont="1" applyBorder="1"/>
    <xf numFmtId="0" fontId="4" fillId="0" borderId="0" xfId="0" applyFont="1" applyAlignment="1">
      <alignment vertical="top"/>
    </xf>
    <xf numFmtId="164" fontId="0" fillId="5" borderId="0" xfId="1" applyNumberFormat="1" applyFont="1" applyFill="1"/>
    <xf numFmtId="43" fontId="0" fillId="4" borderId="0" xfId="1" applyFont="1" applyFill="1"/>
  </cellXfs>
  <cellStyles count="25">
    <cellStyle name="Comma" xfId="1" builtinId="3"/>
    <cellStyle name="Comma 2" xfId="4"/>
    <cellStyle name="Comma1" xfId="5"/>
    <cellStyle name="Comma2" xfId="6"/>
    <cellStyle name="Comma4" xfId="7"/>
    <cellStyle name="Currency" xfId="2" builtinId="4"/>
    <cellStyle name="Currency 2" xfId="8"/>
    <cellStyle name="Currency2" xfId="9"/>
    <cellStyle name="Currency4" xfId="10"/>
    <cellStyle name="Currency5" xfId="11"/>
    <cellStyle name="Date" xfId="12"/>
    <cellStyle name="Grey" xfId="13"/>
    <cellStyle name="Header1" xfId="14"/>
    <cellStyle name="Header2" xfId="15"/>
    <cellStyle name="Input [yellow]" xfId="16"/>
    <cellStyle name="Normal" xfId="0" builtinId="0"/>
    <cellStyle name="Normal - Style1" xfId="17"/>
    <cellStyle name="Normal 2" xfId="18"/>
    <cellStyle name="Percent" xfId="3" builtinId="5"/>
    <cellStyle name="Percent [2]" xfId="19"/>
    <cellStyle name="Percent 2" xfId="20"/>
    <cellStyle name="Percent1" xfId="21"/>
    <cellStyle name="Percent2" xfId="22"/>
    <cellStyle name="Right Justify" xfId="23"/>
    <cellStyle name="Style 1"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 tabSelected="1" workbookViewId="1">
      <selection activeCell="D11" sqref="D11"/>
    </sheetView>
  </sheetViews>
  <sheetFormatPr defaultRowHeight="15"/>
  <cols>
    <col min="1" max="1" width="62.5703125" customWidth="1"/>
    <col min="2" max="4" width="20" customWidth="1"/>
    <col min="5" max="5" width="16.85546875" customWidth="1"/>
    <col min="6" max="6" width="21" customWidth="1"/>
    <col min="7" max="7" width="12.85546875" bestFit="1" customWidth="1"/>
    <col min="8" max="8" width="12.5703125" bestFit="1" customWidth="1"/>
    <col min="9" max="9" width="14.42578125" customWidth="1"/>
    <col min="10" max="10" width="2.7109375" customWidth="1"/>
    <col min="11" max="11" width="11.5703125" bestFit="1" customWidth="1"/>
    <col min="12" max="12" width="12.85546875" bestFit="1" customWidth="1"/>
    <col min="13" max="13" width="16.5703125" customWidth="1"/>
    <col min="14" max="14" width="9.7109375" customWidth="1"/>
  </cols>
  <sheetData>
    <row r="1" spans="1:4" ht="15.75">
      <c r="A1" s="56" t="s">
        <v>90</v>
      </c>
      <c r="B1" s="16" t="s">
        <v>157</v>
      </c>
      <c r="C1" s="16" t="s">
        <v>175</v>
      </c>
      <c r="D1" s="16" t="s">
        <v>64</v>
      </c>
    </row>
    <row r="2" spans="1:4">
      <c r="A2" s="15" t="s">
        <v>5</v>
      </c>
      <c r="B2" s="17"/>
      <c r="C2" s="17"/>
      <c r="D2" s="17"/>
    </row>
    <row r="3" spans="1:4">
      <c r="A3" s="15" t="s">
        <v>26</v>
      </c>
      <c r="B3" s="17"/>
      <c r="C3" s="17"/>
      <c r="D3" s="17"/>
    </row>
    <row r="4" spans="1:4">
      <c r="A4" s="15" t="s">
        <v>30</v>
      </c>
      <c r="B4" s="17"/>
      <c r="C4" s="17"/>
      <c r="D4" s="17"/>
    </row>
    <row r="5" spans="1:4">
      <c r="A5" s="15" t="s">
        <v>177</v>
      </c>
      <c r="B5" s="17"/>
      <c r="C5" s="17"/>
      <c r="D5" s="17"/>
    </row>
    <row r="6" spans="1:4">
      <c r="A6" s="15" t="s">
        <v>41</v>
      </c>
      <c r="B6" s="17"/>
      <c r="C6" s="17" t="s">
        <v>65</v>
      </c>
      <c r="D6" s="17"/>
    </row>
    <row r="7" spans="1:4">
      <c r="A7" s="15" t="s">
        <v>48</v>
      </c>
      <c r="B7" s="17"/>
      <c r="C7" s="17" t="s">
        <v>65</v>
      </c>
      <c r="D7" s="17"/>
    </row>
    <row r="8" spans="1:4">
      <c r="A8" s="15" t="s">
        <v>56</v>
      </c>
      <c r="B8" s="17"/>
      <c r="C8" s="17" t="s">
        <v>65</v>
      </c>
      <c r="D8" s="17"/>
    </row>
    <row r="9" spans="1:4" ht="19.5" customHeight="1">
      <c r="A9" s="52" t="s">
        <v>64</v>
      </c>
      <c r="B9" s="53"/>
      <c r="C9" s="53"/>
      <c r="D9" s="53"/>
    </row>
  </sheetData>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9"/>
  <sheetViews>
    <sheetView topLeftCell="A133" workbookViewId="0">
      <selection activeCell="C168" sqref="C168"/>
    </sheetView>
    <sheetView workbookViewId="1"/>
  </sheetViews>
  <sheetFormatPr defaultRowHeight="15.75"/>
  <cols>
    <col min="1" max="1" width="2.7109375" style="1" customWidth="1"/>
    <col min="2" max="2" width="3.42578125" style="2" customWidth="1"/>
    <col min="3" max="3" width="80.7109375" bestFit="1" customWidth="1"/>
    <col min="4" max="4" width="10.5703125" hidden="1" customWidth="1"/>
    <col min="5" max="5" width="24.85546875" customWidth="1"/>
    <col min="6" max="6" width="26.42578125" customWidth="1"/>
    <col min="7" max="7" width="14.28515625" customWidth="1"/>
    <col min="8" max="8" width="16.85546875" style="21" customWidth="1"/>
    <col min="9" max="9" width="17.7109375" customWidth="1"/>
    <col min="10" max="10" width="14.28515625" customWidth="1"/>
    <col min="11" max="11" width="16.85546875" style="21" customWidth="1"/>
    <col min="12" max="12" width="21" hidden="1" customWidth="1"/>
    <col min="13" max="13" width="18" hidden="1" customWidth="1"/>
    <col min="14" max="14" width="17.140625" hidden="1" customWidth="1"/>
    <col min="15" max="15" width="14.42578125" hidden="1" customWidth="1"/>
    <col min="16" max="16" width="2.7109375" hidden="1" customWidth="1"/>
    <col min="17" max="17" width="11.5703125" hidden="1" customWidth="1"/>
    <col min="18" max="18" width="15.42578125" hidden="1" customWidth="1"/>
    <col min="19" max="19" width="16.5703125" hidden="1" customWidth="1"/>
    <col min="20" max="20" width="14.42578125" hidden="1" customWidth="1"/>
    <col min="21" max="21" width="12.28515625" bestFit="1" customWidth="1"/>
  </cols>
  <sheetData>
    <row r="1" spans="1:6">
      <c r="A1" s="1" t="s">
        <v>172</v>
      </c>
    </row>
    <row r="3" spans="1:6">
      <c r="A3" s="1" t="s">
        <v>60</v>
      </c>
    </row>
    <row r="4" spans="1:6">
      <c r="B4" s="2" t="s">
        <v>0</v>
      </c>
    </row>
    <row r="5" spans="1:6">
      <c r="C5" t="s">
        <v>1</v>
      </c>
      <c r="E5" s="3">
        <f>219742/5280</f>
        <v>41.61780303030303</v>
      </c>
      <c r="F5" t="s">
        <v>2</v>
      </c>
    </row>
    <row r="6" spans="1:6">
      <c r="C6" t="s">
        <v>3</v>
      </c>
      <c r="E6" s="3">
        <v>63</v>
      </c>
      <c r="F6" t="s">
        <v>2</v>
      </c>
    </row>
    <row r="7" spans="1:6">
      <c r="C7" t="s">
        <v>4</v>
      </c>
      <c r="E7" s="3">
        <v>20000</v>
      </c>
    </row>
    <row r="8" spans="1:6">
      <c r="E8" s="3"/>
    </row>
    <row r="9" spans="1:6" hidden="1">
      <c r="E9" s="3"/>
    </row>
    <row r="10" spans="1:6" hidden="1">
      <c r="E10" s="3"/>
    </row>
    <row r="11" spans="1:6" hidden="1">
      <c r="E11" s="3"/>
    </row>
    <row r="12" spans="1:6" hidden="1">
      <c r="E12" s="3"/>
    </row>
    <row r="13" spans="1:6" hidden="1">
      <c r="E13" s="28"/>
    </row>
    <row r="14" spans="1:6" hidden="1">
      <c r="E14" s="3"/>
    </row>
    <row r="15" spans="1:6" hidden="1">
      <c r="E15" s="3"/>
    </row>
    <row r="16" spans="1:6" hidden="1">
      <c r="E16" s="3"/>
    </row>
    <row r="17" spans="1:28" hidden="1">
      <c r="E17" s="3"/>
      <c r="F17" s="29"/>
    </row>
    <row r="18" spans="1:28" hidden="1">
      <c r="E18" s="3"/>
    </row>
    <row r="19" spans="1:28" hidden="1">
      <c r="E19" s="3"/>
    </row>
    <row r="20" spans="1:28" hidden="1"/>
    <row r="21" spans="1:28">
      <c r="A21" s="1" t="s">
        <v>5</v>
      </c>
      <c r="E21" s="5" t="s">
        <v>160</v>
      </c>
      <c r="H21" s="22">
        <v>0.25</v>
      </c>
      <c r="K21" s="22">
        <v>0.25</v>
      </c>
      <c r="L21" s="43" t="s">
        <v>81</v>
      </c>
      <c r="M21" s="43" t="s">
        <v>82</v>
      </c>
      <c r="N21" s="43" t="s">
        <v>83</v>
      </c>
      <c r="O21" s="43" t="s">
        <v>84</v>
      </c>
      <c r="P21" s="43" t="s">
        <v>85</v>
      </c>
      <c r="Q21" s="43" t="s">
        <v>86</v>
      </c>
      <c r="R21" s="43" t="s">
        <v>87</v>
      </c>
      <c r="S21" s="43" t="s">
        <v>88</v>
      </c>
      <c r="T21" s="43" t="s">
        <v>89</v>
      </c>
      <c r="V21" s="5"/>
      <c r="Y21" s="6"/>
    </row>
    <row r="22" spans="1:28">
      <c r="E22" s="5"/>
      <c r="H22" s="22"/>
      <c r="K22" s="22"/>
      <c r="L22" s="43"/>
      <c r="M22" s="43"/>
      <c r="N22" s="43"/>
      <c r="O22" s="43"/>
      <c r="P22" s="43"/>
      <c r="Q22" s="43"/>
      <c r="R22" s="43"/>
      <c r="S22" s="43"/>
      <c r="T22" s="43"/>
      <c r="V22" s="5"/>
      <c r="Y22" s="6"/>
    </row>
    <row r="23" spans="1:28">
      <c r="B23" s="2" t="s">
        <v>120</v>
      </c>
      <c r="D23" s="3"/>
      <c r="E23" s="5" t="s">
        <v>7</v>
      </c>
      <c r="F23" s="5" t="s">
        <v>8</v>
      </c>
      <c r="G23" s="5" t="s">
        <v>156</v>
      </c>
      <c r="H23" s="18" t="s">
        <v>157</v>
      </c>
      <c r="J23" s="5" t="s">
        <v>158</v>
      </c>
      <c r="K23" s="18" t="s">
        <v>159</v>
      </c>
      <c r="L23" s="43"/>
      <c r="M23" s="43"/>
      <c r="N23" s="43"/>
      <c r="O23" s="43"/>
      <c r="P23" s="43"/>
      <c r="Q23" s="43"/>
      <c r="R23" s="43"/>
      <c r="S23" s="43"/>
      <c r="T23" s="43"/>
      <c r="V23" s="5"/>
      <c r="Y23" s="6"/>
    </row>
    <row r="24" spans="1:28">
      <c r="C24" t="s">
        <v>173</v>
      </c>
      <c r="D24" s="7">
        <v>0</v>
      </c>
      <c r="E24" s="58">
        <v>225000</v>
      </c>
      <c r="F24" t="s">
        <v>12</v>
      </c>
      <c r="G24" s="17"/>
      <c r="H24" s="17"/>
      <c r="I24" s="26">
        <v>0</v>
      </c>
      <c r="J24" s="17" t="s">
        <v>65</v>
      </c>
      <c r="K24" s="17" t="s">
        <v>65</v>
      </c>
      <c r="L24" s="43"/>
      <c r="M24" s="43"/>
      <c r="N24" s="43"/>
      <c r="O24" s="43"/>
      <c r="P24" s="43"/>
      <c r="Q24" s="43"/>
      <c r="R24" s="43"/>
      <c r="S24" s="43"/>
      <c r="T24" s="43"/>
      <c r="V24" s="5"/>
      <c r="Y24" s="6"/>
    </row>
    <row r="25" spans="1:28">
      <c r="C25" s="44" t="s">
        <v>174</v>
      </c>
      <c r="D25" s="45">
        <v>0</v>
      </c>
      <c r="E25" s="46">
        <v>75000</v>
      </c>
      <c r="F25" s="44" t="s">
        <v>12</v>
      </c>
      <c r="G25" s="47"/>
      <c r="H25" s="47"/>
      <c r="I25" s="48"/>
      <c r="J25" s="47" t="s">
        <v>65</v>
      </c>
      <c r="K25" s="47" t="s">
        <v>65</v>
      </c>
      <c r="L25" s="43"/>
      <c r="M25" s="43"/>
      <c r="N25" s="43"/>
      <c r="O25" s="43"/>
      <c r="P25" s="43"/>
      <c r="Q25" s="43"/>
      <c r="R25" s="43"/>
      <c r="S25" s="43"/>
      <c r="T25" s="43"/>
      <c r="V25" s="5"/>
      <c r="Y25" s="6"/>
    </row>
    <row r="26" spans="1:28">
      <c r="C26" s="5" t="s">
        <v>66</v>
      </c>
      <c r="D26" s="10"/>
      <c r="E26" s="11"/>
      <c r="F26" s="55"/>
      <c r="G26" s="25"/>
      <c r="H26" s="17"/>
      <c r="I26" s="10"/>
      <c r="J26" s="25"/>
      <c r="K26" s="17"/>
      <c r="L26" s="43"/>
      <c r="M26" s="43"/>
      <c r="N26" s="43"/>
      <c r="O26" s="43"/>
      <c r="P26" s="43"/>
      <c r="Q26" s="43"/>
      <c r="R26" s="43"/>
      <c r="S26" s="43"/>
      <c r="T26" s="43"/>
      <c r="V26" s="5"/>
      <c r="Y26" s="6"/>
    </row>
    <row r="27" spans="1:28">
      <c r="C27" s="5"/>
      <c r="D27" s="10"/>
      <c r="E27" s="11"/>
      <c r="F27" s="55"/>
      <c r="G27" s="25"/>
      <c r="H27" s="41"/>
      <c r="I27" s="10"/>
      <c r="J27" s="25"/>
      <c r="K27" s="41"/>
      <c r="L27" s="43"/>
      <c r="M27" s="43"/>
      <c r="N27" s="43"/>
      <c r="O27" s="43"/>
      <c r="P27" s="43"/>
      <c r="Q27" s="43"/>
      <c r="R27" s="43"/>
      <c r="S27" s="43"/>
      <c r="T27" s="43"/>
      <c r="V27" s="5"/>
      <c r="Y27" s="6"/>
    </row>
    <row r="28" spans="1:28">
      <c r="B28" s="2" t="s">
        <v>152</v>
      </c>
      <c r="D28" s="3"/>
      <c r="E28" s="5" t="s">
        <v>7</v>
      </c>
      <c r="F28" s="5" t="s">
        <v>8</v>
      </c>
      <c r="G28" s="5" t="s">
        <v>156</v>
      </c>
      <c r="H28" s="18" t="s">
        <v>157</v>
      </c>
      <c r="J28" s="5" t="s">
        <v>158</v>
      </c>
      <c r="K28" s="18" t="s">
        <v>159</v>
      </c>
      <c r="L28" s="3">
        <f>IF($D30=0,1,$E$6*5280*$D30*O$21)</f>
        <v>1</v>
      </c>
      <c r="M28" t="s">
        <v>12</v>
      </c>
      <c r="N28" s="17"/>
      <c r="O28" s="20" t="s">
        <v>65</v>
      </c>
      <c r="P28" s="26">
        <v>0</v>
      </c>
      <c r="Q28" s="3">
        <f>IF($D30=0,1,$E$6*5280*$D30*T$21)</f>
        <v>1</v>
      </c>
      <c r="R28" t="s">
        <v>12</v>
      </c>
      <c r="S28" s="17"/>
      <c r="T28" s="20" t="s">
        <v>65</v>
      </c>
      <c r="U28" s="9"/>
      <c r="V28" s="3"/>
      <c r="X28" s="8"/>
      <c r="Y28" s="9"/>
    </row>
    <row r="29" spans="1:28">
      <c r="C29" t="s">
        <v>150</v>
      </c>
      <c r="D29" s="7">
        <v>0</v>
      </c>
      <c r="E29" s="58">
        <v>0</v>
      </c>
      <c r="F29" t="s">
        <v>12</v>
      </c>
      <c r="G29" s="17"/>
      <c r="H29" s="17"/>
      <c r="I29" s="26">
        <v>0</v>
      </c>
      <c r="J29" s="17"/>
      <c r="K29" s="17"/>
      <c r="L29" s="3" t="e">
        <f>IF(#REF!=0,1,$E$6*5280*#REF!*O$21)</f>
        <v>#REF!</v>
      </c>
      <c r="M29" t="s">
        <v>12</v>
      </c>
      <c r="N29" s="17"/>
      <c r="O29" s="20" t="s">
        <v>65</v>
      </c>
      <c r="P29" s="26">
        <v>0</v>
      </c>
      <c r="Q29" s="3" t="e">
        <f>IF(#REF!=0,1,$E$6*5280*#REF!*T$21)</f>
        <v>#REF!</v>
      </c>
      <c r="R29" t="s">
        <v>12</v>
      </c>
      <c r="S29" s="17"/>
      <c r="T29" s="20" t="s">
        <v>65</v>
      </c>
      <c r="U29" s="9"/>
      <c r="V29" s="3"/>
      <c r="X29" s="8"/>
      <c r="Y29" s="9"/>
    </row>
    <row r="30" spans="1:28">
      <c r="C30" s="44" t="s">
        <v>149</v>
      </c>
      <c r="D30" s="45">
        <v>0</v>
      </c>
      <c r="E30" s="46">
        <f>65974*0.4</f>
        <v>26389.600000000002</v>
      </c>
      <c r="F30" s="44" t="s">
        <v>12</v>
      </c>
      <c r="G30" s="47"/>
      <c r="H30" s="47"/>
      <c r="I30" s="48"/>
      <c r="J30" s="47"/>
      <c r="K30" s="47"/>
      <c r="L30" s="3">
        <f>IF($D32=0,1,$E$6*5280*$D32*O$21)</f>
        <v>1</v>
      </c>
      <c r="M30" t="s">
        <v>12</v>
      </c>
      <c r="N30" s="17"/>
      <c r="O30" s="20" t="s">
        <v>65</v>
      </c>
      <c r="P30" s="26">
        <v>0</v>
      </c>
      <c r="Q30" s="3">
        <f>IF($D32=0,1,$E$6*5280*$D32*T$21)</f>
        <v>1</v>
      </c>
      <c r="R30" t="s">
        <v>12</v>
      </c>
      <c r="S30" s="17"/>
      <c r="T30" s="20" t="s">
        <v>65</v>
      </c>
      <c r="U30" s="9"/>
      <c r="V30" s="3"/>
      <c r="X30" s="8"/>
      <c r="Y30" s="9"/>
      <c r="AB30" t="s">
        <v>167</v>
      </c>
    </row>
    <row r="31" spans="1:28">
      <c r="C31" t="s">
        <v>13</v>
      </c>
      <c r="D31" s="7"/>
      <c r="E31" s="58">
        <v>0</v>
      </c>
      <c r="F31" t="s">
        <v>12</v>
      </c>
      <c r="G31" s="17"/>
      <c r="H31" s="17"/>
      <c r="I31" s="26">
        <v>0</v>
      </c>
      <c r="J31" s="17"/>
      <c r="K31" s="17"/>
      <c r="L31" s="3"/>
      <c r="N31" s="17"/>
      <c r="O31" s="20"/>
      <c r="P31" s="26"/>
      <c r="Q31" s="3"/>
      <c r="S31" s="17"/>
      <c r="T31" s="20"/>
      <c r="U31" s="9"/>
      <c r="V31" s="3"/>
      <c r="X31" s="8"/>
      <c r="Y31" s="9"/>
    </row>
    <row r="32" spans="1:28">
      <c r="C32" s="44" t="s">
        <v>11</v>
      </c>
      <c r="D32" s="45">
        <v>0</v>
      </c>
      <c r="E32" s="46">
        <v>0</v>
      </c>
      <c r="F32" s="44" t="s">
        <v>12</v>
      </c>
      <c r="G32" s="47"/>
      <c r="H32" s="47"/>
      <c r="I32" s="48"/>
      <c r="J32" s="47"/>
      <c r="K32" s="47"/>
      <c r="L32" s="3" t="e">
        <f>IF(#REF!=0,1,$E$6*5280*#REF!*O$21)</f>
        <v>#REF!</v>
      </c>
      <c r="M32" t="s">
        <v>12</v>
      </c>
      <c r="N32" s="17"/>
      <c r="O32" s="20" t="s">
        <v>65</v>
      </c>
      <c r="P32" s="26">
        <v>0</v>
      </c>
      <c r="Q32" s="3" t="e">
        <f>IF(#REF!=0,1,$E$6*5280*#REF!*T$21)</f>
        <v>#REF!</v>
      </c>
      <c r="R32" t="s">
        <v>12</v>
      </c>
      <c r="S32" s="17"/>
      <c r="T32" s="20" t="s">
        <v>65</v>
      </c>
      <c r="U32" s="9"/>
      <c r="V32" s="3"/>
      <c r="X32" s="8"/>
      <c r="Y32" s="9"/>
    </row>
    <row r="33" spans="2:25">
      <c r="C33" t="s">
        <v>100</v>
      </c>
      <c r="D33">
        <v>0</v>
      </c>
      <c r="E33" s="58">
        <v>0</v>
      </c>
      <c r="F33" t="s">
        <v>12</v>
      </c>
      <c r="G33" s="17"/>
      <c r="H33" s="17"/>
      <c r="J33" s="17"/>
      <c r="K33" s="17"/>
      <c r="L33" s="3" t="e">
        <f>IF(#REF!=0,1,$E$6*5280*#REF!*O$21)</f>
        <v>#REF!</v>
      </c>
      <c r="M33" t="s">
        <v>12</v>
      </c>
      <c r="N33" s="17"/>
      <c r="O33" s="19"/>
      <c r="P33" s="26">
        <v>0</v>
      </c>
      <c r="Q33" s="3" t="e">
        <f>IF(#REF!=0,1,$E$6*5280*#REF!*T$21)</f>
        <v>#REF!</v>
      </c>
      <c r="R33" t="s">
        <v>12</v>
      </c>
      <c r="S33" s="17"/>
      <c r="T33" s="19"/>
      <c r="U33" s="9"/>
      <c r="V33" s="3"/>
      <c r="X33" s="8"/>
      <c r="Y33" s="9"/>
    </row>
    <row r="34" spans="2:25">
      <c r="C34" s="5" t="s">
        <v>66</v>
      </c>
      <c r="D34" s="10"/>
      <c r="E34" s="11"/>
      <c r="F34" s="55"/>
      <c r="G34" s="25"/>
      <c r="H34" s="17"/>
      <c r="I34" s="10"/>
      <c r="J34" s="25"/>
      <c r="K34" s="17"/>
      <c r="L34" s="5" t="s">
        <v>67</v>
      </c>
      <c r="O34" s="6">
        <v>0.5</v>
      </c>
      <c r="Q34" s="5" t="s">
        <v>74</v>
      </c>
      <c r="T34" s="6">
        <v>0.25</v>
      </c>
      <c r="V34" s="5"/>
      <c r="W34" s="5"/>
      <c r="Y34" s="6"/>
    </row>
    <row r="35" spans="2:25">
      <c r="D35" s="7"/>
      <c r="G35" s="25"/>
      <c r="H35" s="20"/>
      <c r="J35" s="25"/>
      <c r="K35" s="20"/>
      <c r="L35" s="5" t="s">
        <v>7</v>
      </c>
      <c r="M35" s="5" t="s">
        <v>8</v>
      </c>
      <c r="N35" s="5" t="s">
        <v>9</v>
      </c>
      <c r="O35" s="18" t="s">
        <v>10</v>
      </c>
      <c r="P35" s="5"/>
      <c r="Q35" s="5" t="s">
        <v>7</v>
      </c>
      <c r="R35" s="5" t="s">
        <v>8</v>
      </c>
      <c r="S35" s="5" t="s">
        <v>9</v>
      </c>
      <c r="T35" s="18" t="s">
        <v>10</v>
      </c>
      <c r="U35" s="5"/>
      <c r="V35" s="5"/>
      <c r="W35" s="5"/>
      <c r="X35" s="5"/>
      <c r="Y35" s="5"/>
    </row>
    <row r="36" spans="2:25">
      <c r="B36" s="2" t="s">
        <v>153</v>
      </c>
      <c r="D36" s="3"/>
      <c r="E36" s="5" t="s">
        <v>7</v>
      </c>
      <c r="F36" s="5" t="s">
        <v>8</v>
      </c>
      <c r="G36" s="5" t="s">
        <v>156</v>
      </c>
      <c r="H36" s="18" t="s">
        <v>157</v>
      </c>
      <c r="J36" s="5" t="s">
        <v>158</v>
      </c>
      <c r="K36" s="18" t="s">
        <v>159</v>
      </c>
      <c r="L36" s="3">
        <f>IF($D38=0,1,$E$6*5280*$D38*O$21)</f>
        <v>1</v>
      </c>
      <c r="M36" t="s">
        <v>12</v>
      </c>
      <c r="N36" s="17"/>
      <c r="O36" s="20" t="s">
        <v>65</v>
      </c>
      <c r="P36" s="26">
        <v>0</v>
      </c>
      <c r="Q36" s="3">
        <f>IF($D38=0,1,$E$6*5280*$D38*T$21)</f>
        <v>1</v>
      </c>
      <c r="R36" t="s">
        <v>12</v>
      </c>
      <c r="S36" s="17"/>
      <c r="T36" s="20" t="s">
        <v>65</v>
      </c>
      <c r="U36" s="9"/>
      <c r="V36" s="3"/>
      <c r="X36" s="8"/>
      <c r="Y36" s="9"/>
    </row>
    <row r="37" spans="2:25">
      <c r="C37" t="s">
        <v>150</v>
      </c>
      <c r="D37" s="7">
        <v>0</v>
      </c>
      <c r="E37" s="58">
        <v>0</v>
      </c>
      <c r="F37" t="s">
        <v>12</v>
      </c>
      <c r="G37" s="17"/>
      <c r="H37" s="17"/>
      <c r="I37" s="26">
        <v>0</v>
      </c>
      <c r="J37" s="17"/>
      <c r="K37" s="17"/>
      <c r="L37" s="3" t="e">
        <f>IF(#REF!=0,1,$E$6*5280*#REF!*O$21)</f>
        <v>#REF!</v>
      </c>
      <c r="M37" t="s">
        <v>12</v>
      </c>
      <c r="N37" s="17"/>
      <c r="O37" s="20" t="s">
        <v>65</v>
      </c>
      <c r="P37" s="26">
        <v>0</v>
      </c>
      <c r="Q37" s="3" t="e">
        <f>IF(#REF!=0,1,$E$6*5280*#REF!*T$21)</f>
        <v>#REF!</v>
      </c>
      <c r="R37" t="s">
        <v>12</v>
      </c>
      <c r="S37" s="17"/>
      <c r="T37" s="20" t="s">
        <v>65</v>
      </c>
      <c r="U37" s="9"/>
      <c r="V37" s="3"/>
      <c r="X37" s="8"/>
      <c r="Y37" s="9"/>
    </row>
    <row r="38" spans="2:25">
      <c r="C38" s="44" t="s">
        <v>149</v>
      </c>
      <c r="D38" s="45">
        <v>0</v>
      </c>
      <c r="E38" s="46">
        <f>65974*0.4</f>
        <v>26389.600000000002</v>
      </c>
      <c r="F38" s="44" t="s">
        <v>12</v>
      </c>
      <c r="G38" s="47"/>
      <c r="H38" s="47"/>
      <c r="I38" s="48"/>
      <c r="J38" s="47"/>
      <c r="K38" s="47"/>
      <c r="L38" s="3">
        <f>IF($D40=0,1,$E$6*5280*$D40*O$21)</f>
        <v>1</v>
      </c>
      <c r="M38" t="s">
        <v>12</v>
      </c>
      <c r="N38" s="17"/>
      <c r="O38" s="20" t="s">
        <v>65</v>
      </c>
      <c r="P38" s="26">
        <v>0</v>
      </c>
      <c r="Q38" s="3">
        <f>IF($D40=0,1,$E$6*5280*$D40*T$21)</f>
        <v>1</v>
      </c>
      <c r="R38" t="s">
        <v>12</v>
      </c>
      <c r="S38" s="17"/>
      <c r="T38" s="20" t="s">
        <v>65</v>
      </c>
      <c r="U38" s="9"/>
      <c r="V38" s="3"/>
      <c r="X38" s="8"/>
      <c r="Y38" s="9"/>
    </row>
    <row r="39" spans="2:25">
      <c r="C39" t="s">
        <v>13</v>
      </c>
      <c r="D39" s="7"/>
      <c r="E39" s="58">
        <v>0</v>
      </c>
      <c r="F39" t="s">
        <v>12</v>
      </c>
      <c r="G39" s="17"/>
      <c r="H39" s="17"/>
      <c r="I39" s="26">
        <v>0</v>
      </c>
      <c r="J39" s="17"/>
      <c r="K39" s="17"/>
      <c r="L39" s="3"/>
      <c r="N39" s="17"/>
      <c r="O39" s="20"/>
      <c r="P39" s="26"/>
      <c r="Q39" s="3"/>
      <c r="S39" s="17"/>
      <c r="T39" s="20"/>
      <c r="U39" s="9"/>
      <c r="V39" s="3"/>
      <c r="X39" s="8"/>
      <c r="Y39" s="9"/>
    </row>
    <row r="40" spans="2:25">
      <c r="C40" s="44" t="s">
        <v>11</v>
      </c>
      <c r="D40" s="45">
        <v>0</v>
      </c>
      <c r="E40" s="46">
        <v>0</v>
      </c>
      <c r="F40" s="44" t="s">
        <v>12</v>
      </c>
      <c r="G40" s="47"/>
      <c r="H40" s="47"/>
      <c r="I40" s="48"/>
      <c r="J40" s="47"/>
      <c r="K40" s="47"/>
      <c r="L40" s="3" t="e">
        <f>IF(#REF!=0,1,$E$6*5280*#REF!*O$21)</f>
        <v>#REF!</v>
      </c>
      <c r="M40" t="s">
        <v>12</v>
      </c>
      <c r="N40" s="17"/>
      <c r="O40" s="20" t="s">
        <v>65</v>
      </c>
      <c r="P40" s="26">
        <v>0</v>
      </c>
      <c r="Q40" s="3" t="e">
        <f>IF(#REF!=0,1,$E$6*5280*#REF!*T$21)</f>
        <v>#REF!</v>
      </c>
      <c r="R40" t="s">
        <v>12</v>
      </c>
      <c r="S40" s="17"/>
      <c r="T40" s="20" t="s">
        <v>65</v>
      </c>
      <c r="U40" s="9"/>
      <c r="V40" s="3"/>
      <c r="X40" s="8"/>
      <c r="Y40" s="9"/>
    </row>
    <row r="41" spans="2:25">
      <c r="C41" t="s">
        <v>100</v>
      </c>
      <c r="D41">
        <v>0</v>
      </c>
      <c r="E41" s="58">
        <v>0</v>
      </c>
      <c r="F41" t="s">
        <v>12</v>
      </c>
      <c r="G41" s="17"/>
      <c r="H41" s="17"/>
      <c r="J41" s="17"/>
      <c r="K41" s="17"/>
      <c r="L41" s="3" t="e">
        <f>IF(#REF!=0,1,$E$6*5280*#REF!*O$21)</f>
        <v>#REF!</v>
      </c>
      <c r="M41" t="s">
        <v>12</v>
      </c>
      <c r="N41" s="17"/>
      <c r="O41" s="19"/>
      <c r="P41" s="26">
        <v>0</v>
      </c>
      <c r="Q41" s="3" t="e">
        <f>IF(#REF!=0,1,$E$6*5280*#REF!*T$21)</f>
        <v>#REF!</v>
      </c>
      <c r="R41" t="s">
        <v>12</v>
      </c>
      <c r="S41" s="17"/>
      <c r="T41" s="19"/>
      <c r="U41" s="9"/>
      <c r="V41" s="3"/>
      <c r="X41" s="8"/>
      <c r="Y41" s="9"/>
    </row>
    <row r="42" spans="2:25">
      <c r="C42" s="5" t="s">
        <v>66</v>
      </c>
      <c r="D42" s="10"/>
      <c r="E42" s="11"/>
      <c r="F42" s="55"/>
      <c r="G42" s="25"/>
      <c r="H42" s="17"/>
      <c r="I42" s="10"/>
      <c r="J42" s="25"/>
      <c r="K42" s="17"/>
      <c r="L42" s="5" t="s">
        <v>67</v>
      </c>
      <c r="O42" s="6">
        <v>0.5</v>
      </c>
      <c r="Q42" s="5" t="s">
        <v>74</v>
      </c>
      <c r="T42" s="6">
        <v>0.25</v>
      </c>
      <c r="V42" s="5"/>
      <c r="W42" s="5"/>
      <c r="Y42" s="6"/>
    </row>
    <row r="43" spans="2:25">
      <c r="D43" s="7"/>
      <c r="G43" s="25"/>
      <c r="H43" s="20"/>
      <c r="J43" s="25"/>
      <c r="K43" s="20"/>
      <c r="L43" s="5" t="s">
        <v>7</v>
      </c>
      <c r="M43" s="5" t="s">
        <v>8</v>
      </c>
      <c r="N43" s="5" t="s">
        <v>9</v>
      </c>
      <c r="O43" s="18" t="s">
        <v>10</v>
      </c>
      <c r="P43" s="5"/>
      <c r="Q43" s="5" t="s">
        <v>7</v>
      </c>
      <c r="R43" s="5" t="s">
        <v>8</v>
      </c>
      <c r="S43" s="5" t="s">
        <v>9</v>
      </c>
      <c r="T43" s="18" t="s">
        <v>10</v>
      </c>
      <c r="U43" s="5"/>
      <c r="V43" s="5"/>
      <c r="W43" s="5"/>
      <c r="X43" s="5"/>
      <c r="Y43" s="5"/>
    </row>
    <row r="44" spans="2:25">
      <c r="B44" s="2" t="s">
        <v>154</v>
      </c>
      <c r="E44" s="5" t="s">
        <v>7</v>
      </c>
      <c r="F44" s="5" t="s">
        <v>8</v>
      </c>
      <c r="G44" s="5" t="s">
        <v>156</v>
      </c>
      <c r="H44" s="18" t="s">
        <v>157</v>
      </c>
      <c r="J44" s="5" t="s">
        <v>158</v>
      </c>
      <c r="K44" s="18" t="s">
        <v>159</v>
      </c>
    </row>
    <row r="45" spans="2:25">
      <c r="C45" t="s">
        <v>14</v>
      </c>
      <c r="D45" s="7"/>
      <c r="E45" s="58">
        <f>65974*0.1</f>
        <v>6597.4000000000005</v>
      </c>
      <c r="F45" t="s">
        <v>12</v>
      </c>
      <c r="G45" s="17"/>
      <c r="H45" s="17"/>
      <c r="I45" s="26"/>
      <c r="J45" s="17"/>
      <c r="K45" s="17"/>
      <c r="M45" s="30"/>
    </row>
    <row r="46" spans="2:25">
      <c r="C46" s="44" t="s">
        <v>15</v>
      </c>
      <c r="D46" s="45"/>
      <c r="E46" s="46">
        <v>0</v>
      </c>
      <c r="F46" s="44" t="s">
        <v>12</v>
      </c>
      <c r="G46" s="47"/>
      <c r="H46" s="47"/>
      <c r="I46" s="48"/>
      <c r="J46" s="47"/>
      <c r="K46" s="47"/>
      <c r="M46" s="30"/>
    </row>
    <row r="47" spans="2:25">
      <c r="C47" s="5" t="s">
        <v>66</v>
      </c>
      <c r="D47" s="10"/>
      <c r="E47" s="11"/>
      <c r="F47" s="55"/>
      <c r="G47" s="25"/>
      <c r="H47" s="19"/>
      <c r="I47" s="10"/>
      <c r="J47" s="25"/>
      <c r="K47" s="19"/>
      <c r="L47" s="5" t="s">
        <v>67</v>
      </c>
      <c r="O47" s="6">
        <v>0.5</v>
      </c>
      <c r="Q47" s="5" t="s">
        <v>74</v>
      </c>
      <c r="T47" s="6">
        <v>0.25</v>
      </c>
      <c r="V47" s="5"/>
      <c r="W47" s="5"/>
      <c r="Y47" s="6"/>
    </row>
    <row r="48" spans="2:25">
      <c r="O48" s="30"/>
    </row>
    <row r="49" spans="2:25">
      <c r="B49" s="2" t="s">
        <v>155</v>
      </c>
      <c r="E49" s="5" t="s">
        <v>7</v>
      </c>
      <c r="F49" s="5" t="s">
        <v>8</v>
      </c>
      <c r="G49" s="5" t="s">
        <v>156</v>
      </c>
      <c r="H49" s="18" t="s">
        <v>157</v>
      </c>
      <c r="J49" s="5" t="s">
        <v>158</v>
      </c>
      <c r="K49" s="18" t="s">
        <v>159</v>
      </c>
    </row>
    <row r="50" spans="2:25">
      <c r="C50" t="s">
        <v>14</v>
      </c>
      <c r="D50" s="7"/>
      <c r="E50" s="58">
        <f>65974*0.1</f>
        <v>6597.4000000000005</v>
      </c>
      <c r="F50" t="s">
        <v>12</v>
      </c>
      <c r="G50" s="17"/>
      <c r="H50" s="17"/>
      <c r="I50" s="26"/>
      <c r="J50" s="17"/>
      <c r="K50" s="17"/>
      <c r="M50" s="30"/>
    </row>
    <row r="51" spans="2:25">
      <c r="C51" s="44" t="s">
        <v>15</v>
      </c>
      <c r="D51" s="45"/>
      <c r="E51" s="46">
        <v>0</v>
      </c>
      <c r="F51" s="44" t="s">
        <v>12</v>
      </c>
      <c r="G51" s="47"/>
      <c r="H51" s="47"/>
      <c r="I51" s="48"/>
      <c r="J51" s="47"/>
      <c r="K51" s="47"/>
      <c r="M51" s="30"/>
    </row>
    <row r="52" spans="2:25">
      <c r="C52" s="5" t="s">
        <v>66</v>
      </c>
      <c r="D52" s="10"/>
      <c r="E52" s="11"/>
      <c r="F52" s="55"/>
      <c r="G52" s="25"/>
      <c r="H52" s="19"/>
      <c r="I52" s="10"/>
      <c r="J52" s="25"/>
      <c r="K52" s="19"/>
      <c r="L52" s="5" t="s">
        <v>67</v>
      </c>
      <c r="O52" s="6">
        <v>0.5</v>
      </c>
      <c r="Q52" s="5" t="s">
        <v>74</v>
      </c>
      <c r="T52" s="6">
        <v>0.25</v>
      </c>
      <c r="V52" s="5"/>
      <c r="W52" s="5"/>
      <c r="Y52" s="6"/>
    </row>
    <row r="53" spans="2:25">
      <c r="O53" s="30"/>
    </row>
    <row r="54" spans="2:25">
      <c r="B54" s="2" t="s">
        <v>151</v>
      </c>
      <c r="E54" s="5" t="s">
        <v>7</v>
      </c>
      <c r="F54" s="5" t="s">
        <v>8</v>
      </c>
      <c r="G54" s="5" t="s">
        <v>156</v>
      </c>
      <c r="H54" s="18" t="s">
        <v>157</v>
      </c>
      <c r="J54" s="5" t="s">
        <v>158</v>
      </c>
      <c r="K54" s="18" t="s">
        <v>159</v>
      </c>
      <c r="L54" s="5" t="s">
        <v>7</v>
      </c>
      <c r="M54" s="5" t="s">
        <v>8</v>
      </c>
      <c r="N54" s="5" t="s">
        <v>9</v>
      </c>
      <c r="O54" s="18" t="s">
        <v>10</v>
      </c>
      <c r="P54" s="5"/>
      <c r="Q54" s="5" t="s">
        <v>7</v>
      </c>
      <c r="R54" s="5" t="s">
        <v>8</v>
      </c>
      <c r="S54" s="5" t="s">
        <v>9</v>
      </c>
      <c r="T54" s="18" t="s">
        <v>10</v>
      </c>
      <c r="U54" s="5"/>
      <c r="V54" s="5"/>
      <c r="W54" s="5"/>
      <c r="X54" s="5"/>
      <c r="Y54" s="5"/>
    </row>
    <row r="55" spans="2:25">
      <c r="C55" t="s">
        <v>101</v>
      </c>
      <c r="D55" s="7"/>
      <c r="E55" s="27">
        <v>0</v>
      </c>
      <c r="F55" t="s">
        <v>12</v>
      </c>
      <c r="G55" s="17"/>
      <c r="H55" s="17"/>
      <c r="I55" s="26"/>
      <c r="J55" s="17"/>
      <c r="K55" s="17"/>
      <c r="L55" s="5"/>
      <c r="M55" s="5"/>
      <c r="N55" s="5"/>
      <c r="O55" s="18"/>
      <c r="P55" s="5"/>
      <c r="Q55" s="5"/>
      <c r="R55" s="5"/>
      <c r="S55" s="5"/>
      <c r="T55" s="18"/>
      <c r="U55" s="5"/>
      <c r="V55" s="5"/>
      <c r="W55" s="5"/>
      <c r="X55" s="5"/>
      <c r="Y55" s="5"/>
    </row>
    <row r="56" spans="2:25">
      <c r="C56" s="44" t="s">
        <v>102</v>
      </c>
      <c r="D56" s="45"/>
      <c r="E56" s="59">
        <v>0</v>
      </c>
      <c r="F56" s="44" t="s">
        <v>12</v>
      </c>
      <c r="G56" s="47"/>
      <c r="H56" s="47"/>
      <c r="I56" s="48"/>
      <c r="J56" s="47"/>
      <c r="K56" s="47"/>
      <c r="L56" s="5"/>
      <c r="M56" s="5"/>
      <c r="N56" s="5"/>
      <c r="O56" s="18"/>
      <c r="P56" s="5"/>
      <c r="Q56" s="5"/>
      <c r="R56" s="5"/>
      <c r="S56" s="5"/>
      <c r="T56" s="18"/>
      <c r="U56" s="5"/>
      <c r="V56" s="5"/>
      <c r="W56" s="5"/>
      <c r="X56" s="5"/>
      <c r="Y56" s="5"/>
    </row>
    <row r="57" spans="2:25">
      <c r="C57" t="s">
        <v>103</v>
      </c>
      <c r="D57" s="7"/>
      <c r="E57" s="27">
        <v>0</v>
      </c>
      <c r="F57" t="s">
        <v>12</v>
      </c>
      <c r="G57" s="17"/>
      <c r="H57" s="17"/>
      <c r="I57" s="26"/>
      <c r="J57" s="17"/>
      <c r="K57" s="17"/>
      <c r="L57" s="5"/>
      <c r="M57" s="5"/>
      <c r="N57" s="5"/>
      <c r="O57" s="18"/>
      <c r="P57" s="5"/>
      <c r="Q57" s="5"/>
      <c r="R57" s="5"/>
      <c r="S57" s="5"/>
      <c r="T57" s="18"/>
      <c r="U57" s="5"/>
      <c r="V57" s="5"/>
      <c r="W57" s="5"/>
      <c r="X57" s="5"/>
      <c r="Y57" s="5"/>
    </row>
    <row r="58" spans="2:25">
      <c r="C58" s="44" t="s">
        <v>107</v>
      </c>
      <c r="D58" s="45"/>
      <c r="E58" s="59">
        <v>0</v>
      </c>
      <c r="F58" s="44" t="s">
        <v>12</v>
      </c>
      <c r="G58" s="47"/>
      <c r="H58" s="47"/>
      <c r="I58" s="48"/>
      <c r="J58" s="47"/>
      <c r="K58" s="47"/>
      <c r="L58" s="3">
        <f>IF($D29=0,1,$E$6*5280*$D29*O$21)</f>
        <v>1</v>
      </c>
      <c r="M58" t="s">
        <v>12</v>
      </c>
      <c r="N58" s="17"/>
      <c r="O58" s="20" t="s">
        <v>65</v>
      </c>
      <c r="P58" s="26">
        <v>0</v>
      </c>
      <c r="Q58" s="3">
        <f>IF($D29=0,1,$E$6*5280*$D29*T$21)</f>
        <v>1</v>
      </c>
      <c r="R58" t="s">
        <v>12</v>
      </c>
      <c r="S58" s="17"/>
      <c r="T58" s="20" t="s">
        <v>65</v>
      </c>
      <c r="U58" s="9"/>
      <c r="V58" s="3"/>
      <c r="X58" s="8"/>
      <c r="Y58" s="9"/>
    </row>
    <row r="59" spans="2:25">
      <c r="C59" t="s">
        <v>108</v>
      </c>
      <c r="D59" s="7"/>
      <c r="E59" s="27">
        <v>0</v>
      </c>
      <c r="F59" t="s">
        <v>12</v>
      </c>
      <c r="G59" s="17"/>
      <c r="H59" s="17"/>
      <c r="I59" s="26"/>
      <c r="J59" s="17"/>
      <c r="K59" s="17"/>
      <c r="L59" s="3"/>
      <c r="N59" s="17"/>
      <c r="O59" s="20"/>
      <c r="P59" s="26"/>
      <c r="Q59" s="3"/>
      <c r="S59" s="17"/>
      <c r="T59" s="20"/>
      <c r="U59" s="9"/>
      <c r="V59" s="3"/>
      <c r="X59" s="8"/>
      <c r="Y59" s="9"/>
    </row>
    <row r="60" spans="2:25">
      <c r="C60" s="44" t="s">
        <v>109</v>
      </c>
      <c r="D60" s="45"/>
      <c r="E60" s="59">
        <v>0</v>
      </c>
      <c r="F60" s="44" t="s">
        <v>12</v>
      </c>
      <c r="G60" s="47"/>
      <c r="H60" s="47"/>
      <c r="I60" s="48"/>
      <c r="J60" s="47"/>
      <c r="K60" s="47"/>
      <c r="L60" s="3"/>
      <c r="N60" s="17"/>
      <c r="O60" s="20"/>
      <c r="P60" s="26"/>
      <c r="Q60" s="3"/>
      <c r="S60" s="17"/>
      <c r="T60" s="20"/>
      <c r="U60" s="9"/>
      <c r="V60" s="3"/>
      <c r="X60" s="8"/>
      <c r="Y60" s="9"/>
    </row>
    <row r="61" spans="2:25">
      <c r="C61" t="s">
        <v>95</v>
      </c>
      <c r="D61" s="7"/>
      <c r="E61" s="27">
        <v>0</v>
      </c>
      <c r="F61" t="s">
        <v>12</v>
      </c>
      <c r="G61" s="17"/>
      <c r="H61" s="17"/>
      <c r="I61" s="26"/>
      <c r="J61" s="17"/>
      <c r="K61" s="17"/>
      <c r="L61" s="3"/>
      <c r="N61" s="17"/>
      <c r="O61" s="20"/>
      <c r="P61" s="26"/>
      <c r="Q61" s="3"/>
      <c r="S61" s="17"/>
      <c r="T61" s="20"/>
      <c r="U61" s="9"/>
      <c r="V61" s="3"/>
      <c r="X61" s="8"/>
      <c r="Y61" s="9"/>
    </row>
    <row r="62" spans="2:25">
      <c r="C62" s="44" t="s">
        <v>94</v>
      </c>
      <c r="D62" s="45"/>
      <c r="E62" s="59">
        <v>0</v>
      </c>
      <c r="F62" s="44" t="s">
        <v>12</v>
      </c>
      <c r="G62" s="47"/>
      <c r="H62" s="47"/>
      <c r="I62" s="48"/>
      <c r="J62" s="47"/>
      <c r="K62" s="47"/>
      <c r="L62" s="3"/>
      <c r="N62" s="17"/>
      <c r="O62" s="19"/>
      <c r="P62" s="26"/>
      <c r="Q62" s="3"/>
      <c r="S62" s="17"/>
      <c r="T62" s="19"/>
      <c r="U62" s="9"/>
      <c r="V62" s="3"/>
      <c r="X62" s="8"/>
      <c r="Y62" s="9"/>
    </row>
    <row r="63" spans="2:25">
      <c r="C63" t="s">
        <v>96</v>
      </c>
      <c r="D63" s="7"/>
      <c r="E63" s="27">
        <v>0</v>
      </c>
      <c r="F63" t="s">
        <v>12</v>
      </c>
      <c r="G63" s="17"/>
      <c r="H63" s="17"/>
      <c r="I63" s="26"/>
      <c r="J63" s="17"/>
      <c r="K63" s="17"/>
      <c r="L63" s="3"/>
      <c r="N63" s="17"/>
      <c r="O63" s="19"/>
      <c r="P63" s="26"/>
      <c r="Q63" s="3"/>
      <c r="S63" s="17"/>
      <c r="T63" s="19"/>
      <c r="U63" s="9"/>
      <c r="V63" s="3"/>
      <c r="Y63" s="9"/>
    </row>
    <row r="64" spans="2:25">
      <c r="C64" s="5" t="s">
        <v>66</v>
      </c>
      <c r="D64" s="10"/>
      <c r="E64" s="11"/>
      <c r="F64" s="55"/>
      <c r="G64" s="25"/>
      <c r="H64" s="19"/>
      <c r="I64" s="10"/>
      <c r="J64" s="25"/>
      <c r="K64" s="19"/>
      <c r="L64" s="5" t="s">
        <v>67</v>
      </c>
      <c r="O64" s="6">
        <v>0.5</v>
      </c>
      <c r="Q64" s="5" t="s">
        <v>74</v>
      </c>
      <c r="T64" s="6">
        <v>0.25</v>
      </c>
      <c r="V64" s="5"/>
      <c r="W64" s="5"/>
      <c r="Y64" s="6"/>
    </row>
    <row r="65" spans="2:25">
      <c r="G65" s="41"/>
      <c r="H65" s="20"/>
      <c r="J65" s="41"/>
      <c r="K65" s="20"/>
      <c r="L65" s="3"/>
      <c r="N65" s="17"/>
      <c r="O65" s="20"/>
      <c r="P65" s="26"/>
      <c r="Q65" s="3"/>
      <c r="S65" s="17"/>
      <c r="T65" s="20"/>
      <c r="U65" s="9"/>
      <c r="V65" s="3"/>
      <c r="X65" s="8"/>
      <c r="Y65" s="9"/>
    </row>
    <row r="66" spans="2:25">
      <c r="B66" s="2" t="s">
        <v>161</v>
      </c>
      <c r="E66" s="5" t="s">
        <v>7</v>
      </c>
      <c r="F66" s="5" t="s">
        <v>8</v>
      </c>
      <c r="G66" s="5" t="s">
        <v>156</v>
      </c>
      <c r="H66" s="18" t="s">
        <v>157</v>
      </c>
      <c r="J66" s="5" t="s">
        <v>158</v>
      </c>
      <c r="K66" s="18" t="s">
        <v>159</v>
      </c>
    </row>
    <row r="67" spans="2:25">
      <c r="C67" t="s">
        <v>73</v>
      </c>
      <c r="D67" s="7"/>
      <c r="E67" s="27">
        <v>0</v>
      </c>
      <c r="F67" t="s">
        <v>12</v>
      </c>
      <c r="G67" s="17"/>
      <c r="H67" s="17"/>
      <c r="I67" s="26"/>
      <c r="J67" s="17"/>
      <c r="K67" s="17"/>
    </row>
    <row r="68" spans="2:25">
      <c r="C68" s="44" t="s">
        <v>164</v>
      </c>
      <c r="D68" s="45"/>
      <c r="E68" s="46">
        <v>0</v>
      </c>
      <c r="F68" s="44" t="s">
        <v>12</v>
      </c>
      <c r="G68" s="47"/>
      <c r="H68" s="47"/>
      <c r="I68" s="48"/>
      <c r="J68" s="47"/>
      <c r="K68" s="47"/>
    </row>
    <row r="69" spans="2:25">
      <c r="C69" t="s">
        <v>105</v>
      </c>
      <c r="D69" s="7"/>
      <c r="E69" s="3">
        <f>218996*0.5</f>
        <v>109498</v>
      </c>
      <c r="F69" t="s">
        <v>12</v>
      </c>
      <c r="G69" s="17"/>
      <c r="H69" s="17"/>
      <c r="I69" s="26"/>
      <c r="J69" s="17"/>
      <c r="K69" s="17"/>
    </row>
    <row r="70" spans="2:25">
      <c r="C70" s="44" t="s">
        <v>104</v>
      </c>
      <c r="D70" s="45"/>
      <c r="E70" s="59">
        <v>0</v>
      </c>
      <c r="F70" s="44" t="s">
        <v>12</v>
      </c>
      <c r="G70" s="47"/>
      <c r="H70" s="47"/>
      <c r="I70" s="48"/>
      <c r="J70" s="47"/>
      <c r="K70" s="47"/>
      <c r="L70" s="3"/>
      <c r="N70" s="17"/>
      <c r="O70" s="20"/>
      <c r="P70" s="26"/>
      <c r="Q70" s="3"/>
      <c r="S70" s="17"/>
      <c r="T70" s="20"/>
      <c r="U70" s="9"/>
      <c r="V70" s="3"/>
      <c r="X70" s="8"/>
      <c r="Y70" s="9"/>
    </row>
    <row r="71" spans="2:25">
      <c r="C71" t="s">
        <v>110</v>
      </c>
      <c r="D71" s="7"/>
      <c r="E71" s="27">
        <v>0</v>
      </c>
      <c r="F71" t="s">
        <v>12</v>
      </c>
      <c r="G71" s="17"/>
      <c r="H71" s="17"/>
      <c r="I71" s="26"/>
      <c r="J71" s="17"/>
      <c r="K71" s="17"/>
      <c r="L71" s="3"/>
      <c r="N71" s="17"/>
      <c r="O71" s="20"/>
      <c r="P71" s="26"/>
      <c r="Q71" s="3"/>
      <c r="S71" s="17"/>
      <c r="T71" s="20"/>
      <c r="U71" s="9"/>
      <c r="V71" s="3"/>
      <c r="X71" s="8"/>
      <c r="Y71" s="9"/>
    </row>
    <row r="72" spans="2:25">
      <c r="C72" s="44" t="s">
        <v>99</v>
      </c>
      <c r="D72" s="45"/>
      <c r="E72" s="59">
        <v>0</v>
      </c>
      <c r="F72" s="44" t="s">
        <v>12</v>
      </c>
      <c r="G72" s="47"/>
      <c r="H72" s="47"/>
      <c r="I72" s="48"/>
      <c r="J72" s="47"/>
      <c r="K72" s="47"/>
      <c r="L72" s="3"/>
      <c r="N72" s="17"/>
      <c r="O72" s="20"/>
      <c r="P72" s="26"/>
      <c r="Q72" s="3"/>
      <c r="S72" s="17"/>
      <c r="T72" s="20"/>
      <c r="U72" s="9"/>
      <c r="V72" s="3"/>
      <c r="X72" s="8"/>
      <c r="Y72" s="9"/>
    </row>
    <row r="73" spans="2:25">
      <c r="C73" t="s">
        <v>165</v>
      </c>
      <c r="D73" s="7"/>
      <c r="E73" s="3">
        <f>218996*0.5</f>
        <v>109498</v>
      </c>
      <c r="F73" t="s">
        <v>12</v>
      </c>
      <c r="G73" s="17"/>
      <c r="H73" s="17"/>
      <c r="I73" s="26"/>
      <c r="J73" s="17"/>
      <c r="K73" s="17"/>
      <c r="L73" s="3"/>
      <c r="N73" s="17"/>
      <c r="O73" s="20"/>
      <c r="P73" s="26"/>
      <c r="Q73" s="3"/>
      <c r="S73" s="17"/>
      <c r="T73" s="20"/>
      <c r="U73" s="9"/>
      <c r="V73" s="3"/>
      <c r="X73" s="8"/>
      <c r="Y73" s="9"/>
    </row>
    <row r="74" spans="2:25">
      <c r="C74" s="5" t="s">
        <v>66</v>
      </c>
      <c r="D74" s="10"/>
      <c r="E74" s="11"/>
      <c r="F74" s="55"/>
      <c r="G74" s="25"/>
      <c r="H74" s="19"/>
      <c r="I74" s="10"/>
      <c r="J74" s="25"/>
      <c r="K74" s="19"/>
      <c r="L74" s="3"/>
      <c r="N74" s="17"/>
      <c r="O74" s="20"/>
      <c r="P74" s="26"/>
      <c r="Q74" s="3"/>
      <c r="S74" s="17"/>
      <c r="T74" s="20"/>
      <c r="U74" s="9"/>
      <c r="V74" s="3"/>
      <c r="X74" s="8"/>
      <c r="Y74" s="9"/>
    </row>
    <row r="75" spans="2:25">
      <c r="G75" s="41"/>
      <c r="H75" s="20"/>
      <c r="J75" s="41"/>
      <c r="K75" s="20"/>
      <c r="L75" s="3"/>
      <c r="N75" s="17"/>
      <c r="O75" s="20"/>
      <c r="P75" s="26"/>
      <c r="Q75" s="3"/>
      <c r="S75" s="17"/>
      <c r="T75" s="20"/>
      <c r="U75" s="9"/>
      <c r="V75" s="3"/>
      <c r="X75" s="8"/>
      <c r="Y75" s="9"/>
    </row>
    <row r="76" spans="2:25">
      <c r="B76" s="2" t="s">
        <v>17</v>
      </c>
      <c r="E76" s="5" t="s">
        <v>7</v>
      </c>
      <c r="F76" s="5" t="s">
        <v>8</v>
      </c>
      <c r="G76" s="5" t="s">
        <v>156</v>
      </c>
      <c r="H76" s="18" t="s">
        <v>157</v>
      </c>
      <c r="J76" s="5" t="s">
        <v>158</v>
      </c>
      <c r="K76" s="18" t="s">
        <v>159</v>
      </c>
      <c r="M76" s="30"/>
    </row>
    <row r="77" spans="2:25">
      <c r="C77" t="s">
        <v>18</v>
      </c>
      <c r="D77" s="7"/>
      <c r="E77" s="58">
        <v>65</v>
      </c>
      <c r="F77" t="s">
        <v>19</v>
      </c>
      <c r="G77" s="17"/>
      <c r="H77" s="17"/>
      <c r="I77" s="26"/>
      <c r="J77" s="17"/>
      <c r="K77" s="17"/>
      <c r="M77" s="30"/>
    </row>
    <row r="78" spans="2:25">
      <c r="C78" s="44" t="s">
        <v>75</v>
      </c>
      <c r="D78" s="45"/>
      <c r="E78" s="46">
        <v>65</v>
      </c>
      <c r="F78" s="44" t="s">
        <v>19</v>
      </c>
      <c r="G78" s="47"/>
      <c r="H78" s="47"/>
      <c r="I78" s="48"/>
      <c r="J78" s="47"/>
      <c r="K78" s="47"/>
      <c r="O78" s="30"/>
    </row>
    <row r="79" spans="2:25">
      <c r="C79" s="5" t="s">
        <v>10</v>
      </c>
      <c r="H79" s="23"/>
      <c r="K79" s="23"/>
      <c r="O79" s="30"/>
    </row>
    <row r="80" spans="2:25">
      <c r="M80" s="30"/>
      <c r="O80" s="7"/>
    </row>
    <row r="81" spans="1:11">
      <c r="B81" s="2" t="s">
        <v>76</v>
      </c>
      <c r="E81" s="5" t="s">
        <v>7</v>
      </c>
      <c r="F81" s="5" t="s">
        <v>8</v>
      </c>
      <c r="G81" s="5" t="s">
        <v>156</v>
      </c>
      <c r="H81" s="18" t="s">
        <v>157</v>
      </c>
      <c r="J81" s="5" t="s">
        <v>158</v>
      </c>
      <c r="K81" s="18" t="s">
        <v>159</v>
      </c>
    </row>
    <row r="82" spans="1:11">
      <c r="C82" t="s">
        <v>22</v>
      </c>
      <c r="D82" s="7"/>
      <c r="E82" s="58">
        <v>15</v>
      </c>
      <c r="F82" t="s">
        <v>21</v>
      </c>
      <c r="G82" s="17"/>
      <c r="H82" s="17"/>
      <c r="I82" s="26"/>
      <c r="J82" s="17"/>
      <c r="K82" s="17"/>
    </row>
    <row r="83" spans="1:11">
      <c r="C83" s="44" t="s">
        <v>23</v>
      </c>
      <c r="D83" s="45"/>
      <c r="E83" s="46">
        <f>348*0.5</f>
        <v>174</v>
      </c>
      <c r="F83" s="44" t="s">
        <v>21</v>
      </c>
      <c r="G83" s="47"/>
      <c r="H83" s="47"/>
      <c r="I83" s="48"/>
      <c r="J83" s="47"/>
      <c r="K83" s="47"/>
    </row>
    <row r="84" spans="1:11">
      <c r="B84" s="12">
        <v>0.42499999999999999</v>
      </c>
      <c r="C84" t="s">
        <v>162</v>
      </c>
      <c r="E84" s="3">
        <f>722*0.35</f>
        <v>252.7</v>
      </c>
      <c r="F84" t="s">
        <v>21</v>
      </c>
      <c r="G84" s="17"/>
      <c r="H84" s="17"/>
      <c r="J84" s="17"/>
      <c r="K84" s="17"/>
    </row>
    <row r="85" spans="1:11">
      <c r="B85" s="12"/>
      <c r="C85" s="5" t="s">
        <v>10</v>
      </c>
      <c r="H85" s="23"/>
      <c r="I85" s="9"/>
      <c r="K85" s="23"/>
    </row>
    <row r="87" spans="1:11">
      <c r="B87" s="2" t="s">
        <v>106</v>
      </c>
      <c r="E87" s="5" t="s">
        <v>7</v>
      </c>
      <c r="F87" s="5" t="s">
        <v>8</v>
      </c>
      <c r="G87" s="5" t="s">
        <v>156</v>
      </c>
      <c r="H87" s="18" t="s">
        <v>157</v>
      </c>
      <c r="J87" s="5" t="s">
        <v>158</v>
      </c>
      <c r="K87" s="18" t="s">
        <v>159</v>
      </c>
    </row>
    <row r="88" spans="1:11">
      <c r="C88" t="s">
        <v>24</v>
      </c>
      <c r="D88" s="7"/>
      <c r="E88" s="58">
        <v>10</v>
      </c>
      <c r="F88" t="s">
        <v>21</v>
      </c>
      <c r="G88" s="17"/>
      <c r="H88" s="17"/>
      <c r="I88" s="26"/>
      <c r="J88" s="17"/>
      <c r="K88" s="17"/>
    </row>
    <row r="89" spans="1:11">
      <c r="C89" s="44" t="s">
        <v>25</v>
      </c>
      <c r="D89" s="45"/>
      <c r="E89" s="46">
        <f>348*0.5</f>
        <v>174</v>
      </c>
      <c r="F89" s="44" t="s">
        <v>21</v>
      </c>
      <c r="G89" s="47"/>
      <c r="H89" s="47"/>
      <c r="I89" s="48"/>
      <c r="J89" s="47"/>
      <c r="K89" s="47"/>
    </row>
    <row r="90" spans="1:11">
      <c r="C90" t="s">
        <v>163</v>
      </c>
      <c r="E90" s="3">
        <f>722*0.65</f>
        <v>469.3</v>
      </c>
      <c r="F90" t="s">
        <v>21</v>
      </c>
      <c r="G90" s="17"/>
      <c r="H90" s="17"/>
      <c r="I90" s="9"/>
      <c r="J90" s="17"/>
      <c r="K90" s="17"/>
    </row>
    <row r="91" spans="1:11">
      <c r="B91" s="12"/>
      <c r="C91" s="5" t="s">
        <v>10</v>
      </c>
      <c r="H91" s="23"/>
      <c r="I91" s="9"/>
      <c r="K91" s="23"/>
    </row>
    <row r="92" spans="1:11">
      <c r="G92" s="8"/>
      <c r="H92" s="24"/>
      <c r="I92" s="9"/>
      <c r="J92" s="8"/>
      <c r="K92" s="24"/>
    </row>
    <row r="93" spans="1:11">
      <c r="A93" s="1" t="s">
        <v>26</v>
      </c>
    </row>
    <row r="94" spans="1:11">
      <c r="B94" s="54" t="s">
        <v>27</v>
      </c>
      <c r="C94" s="42"/>
      <c r="E94" s="5" t="s">
        <v>7</v>
      </c>
      <c r="F94" s="5" t="s">
        <v>8</v>
      </c>
      <c r="G94" s="5" t="s">
        <v>156</v>
      </c>
      <c r="H94" s="18" t="s">
        <v>157</v>
      </c>
      <c r="J94" s="5" t="s">
        <v>158</v>
      </c>
      <c r="K94" s="18" t="s">
        <v>159</v>
      </c>
    </row>
    <row r="95" spans="1:11">
      <c r="C95" t="s">
        <v>166</v>
      </c>
      <c r="D95" s="7"/>
      <c r="E95" s="58">
        <v>225000</v>
      </c>
      <c r="F95" t="s">
        <v>28</v>
      </c>
      <c r="G95" s="17"/>
      <c r="H95" s="17"/>
      <c r="I95" s="26"/>
      <c r="J95" s="17"/>
      <c r="K95" s="17"/>
    </row>
    <row r="96" spans="1:11">
      <c r="C96" s="44" t="s">
        <v>68</v>
      </c>
      <c r="D96" s="45"/>
      <c r="E96" s="46">
        <v>275000</v>
      </c>
      <c r="F96" s="44" t="s">
        <v>28</v>
      </c>
      <c r="G96" s="47"/>
      <c r="H96" s="47"/>
      <c r="I96" s="48"/>
      <c r="J96" s="47"/>
      <c r="K96" s="47"/>
    </row>
    <row r="97" spans="1:21">
      <c r="C97" t="s">
        <v>69</v>
      </c>
      <c r="E97" s="58">
        <v>50000</v>
      </c>
      <c r="F97" t="s">
        <v>28</v>
      </c>
      <c r="G97" s="17"/>
      <c r="H97" s="17"/>
      <c r="I97" s="9"/>
      <c r="J97" s="17"/>
      <c r="K97" s="17"/>
    </row>
    <row r="98" spans="1:21">
      <c r="C98" s="5" t="s">
        <v>10</v>
      </c>
      <c r="H98" s="23"/>
      <c r="I98" s="9"/>
      <c r="K98" s="23"/>
      <c r="O98" s="3"/>
    </row>
    <row r="99" spans="1:21">
      <c r="O99" s="3"/>
    </row>
    <row r="100" spans="1:21">
      <c r="B100" s="54" t="s">
        <v>29</v>
      </c>
      <c r="C100" s="42"/>
      <c r="E100" s="5" t="s">
        <v>7</v>
      </c>
      <c r="F100" s="5" t="s">
        <v>8</v>
      </c>
      <c r="G100" s="5" t="s">
        <v>156</v>
      </c>
      <c r="H100" s="18" t="s">
        <v>157</v>
      </c>
      <c r="J100" s="5" t="s">
        <v>158</v>
      </c>
      <c r="K100" s="18" t="s">
        <v>159</v>
      </c>
    </row>
    <row r="101" spans="1:21">
      <c r="B101" s="12">
        <v>0.6</v>
      </c>
      <c r="C101" t="s">
        <v>71</v>
      </c>
      <c r="D101" s="7"/>
      <c r="E101" s="58">
        <v>175000</v>
      </c>
      <c r="F101" t="s">
        <v>28</v>
      </c>
      <c r="G101" s="17"/>
      <c r="H101" s="17"/>
      <c r="I101" s="26"/>
      <c r="J101" s="17" t="s">
        <v>65</v>
      </c>
      <c r="K101" s="17" t="s">
        <v>65</v>
      </c>
    </row>
    <row r="102" spans="1:21">
      <c r="C102" s="44" t="s">
        <v>70</v>
      </c>
      <c r="D102" s="45"/>
      <c r="E102" s="46">
        <v>25000</v>
      </c>
      <c r="F102" s="44" t="s">
        <v>28</v>
      </c>
      <c r="G102" s="47"/>
      <c r="H102" s="47"/>
      <c r="I102" s="48"/>
      <c r="J102" s="47" t="s">
        <v>65</v>
      </c>
      <c r="K102" s="47" t="s">
        <v>65</v>
      </c>
    </row>
    <row r="103" spans="1:21">
      <c r="B103" s="12">
        <v>0.4</v>
      </c>
      <c r="C103" t="s">
        <v>72</v>
      </c>
      <c r="D103" s="7"/>
      <c r="E103" s="58">
        <v>140000</v>
      </c>
      <c r="F103" t="s">
        <v>28</v>
      </c>
      <c r="G103" s="17"/>
      <c r="H103" s="17"/>
      <c r="I103" s="26"/>
      <c r="J103" s="17" t="s">
        <v>65</v>
      </c>
      <c r="K103" s="17" t="s">
        <v>65</v>
      </c>
      <c r="S103" s="3"/>
      <c r="T103" s="30"/>
      <c r="U103" s="27"/>
    </row>
    <row r="104" spans="1:21">
      <c r="B104" s="12"/>
      <c r="C104" t="s">
        <v>10</v>
      </c>
      <c r="D104" s="7"/>
      <c r="E104" s="58"/>
      <c r="H104" s="17"/>
      <c r="I104" s="26"/>
      <c r="K104" s="17"/>
      <c r="S104" s="3"/>
      <c r="T104" s="30"/>
      <c r="U104" s="27"/>
    </row>
    <row r="105" spans="1:21">
      <c r="G105" s="8"/>
      <c r="H105" s="24"/>
      <c r="I105" s="9"/>
      <c r="J105" s="8"/>
      <c r="K105" s="24"/>
      <c r="S105" s="3"/>
      <c r="T105" s="30"/>
      <c r="U105" s="27"/>
    </row>
    <row r="106" spans="1:21">
      <c r="A106" s="1" t="s">
        <v>30</v>
      </c>
      <c r="S106" s="3"/>
      <c r="T106" s="30"/>
      <c r="U106" s="27"/>
    </row>
    <row r="107" spans="1:21">
      <c r="B107" s="2" t="s">
        <v>31</v>
      </c>
      <c r="E107" s="5" t="s">
        <v>7</v>
      </c>
      <c r="F107" s="5" t="s">
        <v>8</v>
      </c>
      <c r="G107" s="5" t="s">
        <v>156</v>
      </c>
      <c r="H107" s="18" t="s">
        <v>157</v>
      </c>
      <c r="J107" s="5" t="s">
        <v>158</v>
      </c>
      <c r="K107" s="18" t="s">
        <v>159</v>
      </c>
      <c r="S107" s="3"/>
      <c r="T107" s="30"/>
      <c r="U107" s="27"/>
    </row>
    <row r="108" spans="1:21">
      <c r="C108" t="s">
        <v>32</v>
      </c>
      <c r="E108">
        <v>25</v>
      </c>
      <c r="F108" t="s">
        <v>33</v>
      </c>
      <c r="G108" s="17"/>
      <c r="H108" s="19"/>
      <c r="I108" s="9"/>
      <c r="J108" s="17" t="s">
        <v>65</v>
      </c>
      <c r="K108" s="19" t="s">
        <v>65</v>
      </c>
      <c r="S108" s="4"/>
      <c r="T108" s="30"/>
      <c r="U108" s="27"/>
    </row>
    <row r="109" spans="1:21">
      <c r="C109" s="5" t="s">
        <v>10</v>
      </c>
      <c r="H109" s="23"/>
      <c r="I109" s="9"/>
      <c r="K109" s="23"/>
      <c r="S109" s="29"/>
      <c r="T109" s="30"/>
    </row>
    <row r="111" spans="1:21">
      <c r="B111" s="2" t="s">
        <v>34</v>
      </c>
      <c r="E111" s="5" t="s">
        <v>7</v>
      </c>
      <c r="F111" s="5" t="s">
        <v>8</v>
      </c>
      <c r="G111" s="5" t="s">
        <v>156</v>
      </c>
      <c r="H111" s="18" t="s">
        <v>157</v>
      </c>
      <c r="J111" s="5" t="s">
        <v>158</v>
      </c>
      <c r="K111" s="18" t="s">
        <v>159</v>
      </c>
    </row>
    <row r="112" spans="1:21">
      <c r="C112" t="s">
        <v>35</v>
      </c>
      <c r="D112" s="7"/>
      <c r="E112" s="58">
        <v>1</v>
      </c>
      <c r="F112" t="s">
        <v>36</v>
      </c>
      <c r="G112" s="17"/>
      <c r="H112" s="17"/>
      <c r="I112" s="26"/>
      <c r="J112" s="17" t="s">
        <v>65</v>
      </c>
      <c r="K112" s="17" t="s">
        <v>65</v>
      </c>
    </row>
    <row r="113" spans="1:20">
      <c r="C113" s="44" t="s">
        <v>37</v>
      </c>
      <c r="D113" s="45"/>
      <c r="E113" s="46">
        <v>1</v>
      </c>
      <c r="F113" s="44" t="s">
        <v>36</v>
      </c>
      <c r="G113" s="47"/>
      <c r="H113" s="47"/>
      <c r="I113" s="48"/>
      <c r="J113" s="47" t="s">
        <v>65</v>
      </c>
      <c r="K113" s="47" t="s">
        <v>65</v>
      </c>
      <c r="S113" s="3"/>
      <c r="T113" s="31"/>
    </row>
    <row r="114" spans="1:20">
      <c r="B114" s="12"/>
      <c r="C114" s="5" t="s">
        <v>10</v>
      </c>
      <c r="E114" s="4"/>
      <c r="H114" s="23"/>
      <c r="K114" s="23"/>
    </row>
    <row r="115" spans="1:20">
      <c r="G115" s="8"/>
      <c r="H115" s="24"/>
      <c r="I115" s="9"/>
      <c r="J115" s="8"/>
      <c r="K115" s="24"/>
      <c r="S115" s="3"/>
      <c r="T115" s="31"/>
    </row>
    <row r="116" spans="1:20">
      <c r="A116" s="1" t="s">
        <v>176</v>
      </c>
      <c r="T116" s="31"/>
    </row>
    <row r="117" spans="1:20">
      <c r="A117" s="13">
        <v>0.8</v>
      </c>
      <c r="B117" s="2" t="s">
        <v>131</v>
      </c>
      <c r="E117" s="5" t="s">
        <v>7</v>
      </c>
      <c r="F117" s="5" t="s">
        <v>8</v>
      </c>
      <c r="G117" s="5" t="s">
        <v>156</v>
      </c>
      <c r="H117" s="18" t="s">
        <v>157</v>
      </c>
      <c r="J117" s="5" t="s">
        <v>158</v>
      </c>
      <c r="K117" s="18" t="s">
        <v>159</v>
      </c>
    </row>
    <row r="118" spans="1:20">
      <c r="B118" s="12">
        <v>0.5</v>
      </c>
      <c r="C118" t="s">
        <v>77</v>
      </c>
      <c r="D118" s="7"/>
      <c r="E118" s="58">
        <v>10</v>
      </c>
      <c r="F118" t="s">
        <v>39</v>
      </c>
      <c r="G118" s="17"/>
      <c r="H118" s="17"/>
      <c r="I118" s="26"/>
      <c r="J118" s="17"/>
      <c r="K118" s="17"/>
    </row>
    <row r="119" spans="1:20">
      <c r="B119" s="12">
        <v>0.5</v>
      </c>
      <c r="C119" s="44" t="s">
        <v>78</v>
      </c>
      <c r="D119" s="45"/>
      <c r="E119" s="46">
        <v>10</v>
      </c>
      <c r="F119" s="44" t="s">
        <v>39</v>
      </c>
      <c r="G119" s="47"/>
      <c r="H119" s="47"/>
      <c r="I119" s="48"/>
      <c r="J119" s="47"/>
      <c r="K119" s="47"/>
    </row>
    <row r="120" spans="1:20">
      <c r="B120" s="12"/>
      <c r="C120" t="s">
        <v>170</v>
      </c>
      <c r="D120" s="7"/>
      <c r="E120" s="58">
        <v>0</v>
      </c>
      <c r="F120" t="s">
        <v>39</v>
      </c>
      <c r="G120" s="17"/>
      <c r="H120" s="17"/>
      <c r="I120" s="26"/>
      <c r="J120" s="17"/>
      <c r="K120" s="17"/>
    </row>
    <row r="121" spans="1:20">
      <c r="B121" s="12"/>
      <c r="C121" s="5" t="s">
        <v>10</v>
      </c>
      <c r="E121" s="4"/>
      <c r="H121" s="23"/>
      <c r="K121" s="23"/>
    </row>
    <row r="123" spans="1:20">
      <c r="B123" s="2" t="s">
        <v>132</v>
      </c>
      <c r="E123" s="5" t="s">
        <v>7</v>
      </c>
      <c r="F123" s="5" t="s">
        <v>8</v>
      </c>
      <c r="G123" s="5" t="s">
        <v>156</v>
      </c>
      <c r="H123" s="18" t="s">
        <v>157</v>
      </c>
      <c r="J123" s="5" t="s">
        <v>158</v>
      </c>
      <c r="K123" s="18" t="s">
        <v>159</v>
      </c>
    </row>
    <row r="124" spans="1:20">
      <c r="B124" s="12">
        <v>0.5</v>
      </c>
      <c r="C124" t="s">
        <v>38</v>
      </c>
      <c r="D124" s="7"/>
      <c r="E124" s="58">
        <v>10</v>
      </c>
      <c r="F124" t="s">
        <v>39</v>
      </c>
      <c r="G124" s="17"/>
      <c r="H124" s="17"/>
      <c r="I124" s="26"/>
      <c r="J124" s="17"/>
      <c r="K124" s="17"/>
    </row>
    <row r="125" spans="1:20">
      <c r="B125" s="12">
        <v>0.5</v>
      </c>
      <c r="C125" s="44" t="s">
        <v>40</v>
      </c>
      <c r="D125" s="45"/>
      <c r="E125" s="46">
        <v>10</v>
      </c>
      <c r="F125" s="44" t="s">
        <v>39</v>
      </c>
      <c r="G125" s="47"/>
      <c r="H125" s="47"/>
      <c r="I125" s="48"/>
      <c r="J125" s="47"/>
      <c r="K125" s="47"/>
    </row>
    <row r="126" spans="1:20">
      <c r="B126" s="12"/>
      <c r="C126" t="s">
        <v>170</v>
      </c>
      <c r="D126" s="7"/>
      <c r="E126" s="58">
        <v>15</v>
      </c>
      <c r="F126" t="s">
        <v>39</v>
      </c>
      <c r="G126" s="17"/>
      <c r="H126" s="17"/>
      <c r="I126" s="26"/>
      <c r="J126" s="17"/>
      <c r="K126" s="17"/>
    </row>
    <row r="127" spans="1:20">
      <c r="B127" s="12"/>
      <c r="C127" s="5" t="s">
        <v>10</v>
      </c>
      <c r="E127" s="4"/>
      <c r="H127" s="23"/>
      <c r="K127" s="23"/>
    </row>
    <row r="129" spans="1:11" s="34" customFormat="1">
      <c r="A129" s="33">
        <f>(1-A117)</f>
        <v>0.19999999999999996</v>
      </c>
      <c r="B129" s="32" t="s">
        <v>168</v>
      </c>
      <c r="E129" s="35" t="s">
        <v>7</v>
      </c>
      <c r="F129" s="35" t="s">
        <v>8</v>
      </c>
      <c r="G129" s="5" t="s">
        <v>156</v>
      </c>
      <c r="H129" s="18" t="s">
        <v>157</v>
      </c>
      <c r="I129"/>
      <c r="J129" s="5" t="s">
        <v>158</v>
      </c>
      <c r="K129" s="18" t="s">
        <v>159</v>
      </c>
    </row>
    <row r="130" spans="1:11" s="34" customFormat="1">
      <c r="A130" s="36"/>
      <c r="B130" s="37">
        <v>0.5</v>
      </c>
      <c r="C130" t="s">
        <v>77</v>
      </c>
      <c r="D130" s="7"/>
      <c r="E130" s="58">
        <v>10</v>
      </c>
      <c r="F130" t="s">
        <v>39</v>
      </c>
      <c r="G130" s="17"/>
      <c r="H130" s="17"/>
      <c r="I130" s="26"/>
      <c r="J130" s="17"/>
      <c r="K130" s="17"/>
    </row>
    <row r="131" spans="1:11" s="34" customFormat="1">
      <c r="A131" s="36"/>
      <c r="B131" s="37">
        <v>0.5</v>
      </c>
      <c r="C131" s="44" t="s">
        <v>78</v>
      </c>
      <c r="D131" s="45"/>
      <c r="E131" s="46">
        <v>10</v>
      </c>
      <c r="F131" s="44" t="s">
        <v>39</v>
      </c>
      <c r="G131" s="47"/>
      <c r="H131" s="47"/>
      <c r="I131" s="48"/>
      <c r="J131" s="47"/>
      <c r="K131" s="47"/>
    </row>
    <row r="132" spans="1:11" s="34" customFormat="1">
      <c r="A132" s="36"/>
      <c r="B132" s="37"/>
      <c r="C132" t="s">
        <v>40</v>
      </c>
      <c r="D132" s="7"/>
      <c r="E132" s="58">
        <v>450</v>
      </c>
      <c r="F132" t="s">
        <v>39</v>
      </c>
      <c r="G132" s="17"/>
      <c r="H132" s="17"/>
      <c r="I132" s="26"/>
      <c r="J132" s="17"/>
      <c r="K132" s="17"/>
    </row>
    <row r="133" spans="1:11">
      <c r="B133" s="12"/>
      <c r="C133" s="5" t="s">
        <v>10</v>
      </c>
      <c r="E133" s="4"/>
      <c r="H133" s="23"/>
      <c r="K133" s="23"/>
    </row>
    <row r="134" spans="1:11" s="34" customFormat="1">
      <c r="A134" s="36"/>
      <c r="B134" s="32"/>
      <c r="G134"/>
      <c r="H134" s="21"/>
      <c r="J134"/>
      <c r="K134" s="21"/>
    </row>
    <row r="135" spans="1:11" s="34" customFormat="1">
      <c r="A135" s="36"/>
      <c r="B135" s="32" t="s">
        <v>169</v>
      </c>
      <c r="E135" s="35" t="s">
        <v>7</v>
      </c>
      <c r="F135" s="35" t="s">
        <v>8</v>
      </c>
      <c r="G135" s="5" t="s">
        <v>156</v>
      </c>
      <c r="H135" s="18" t="s">
        <v>157</v>
      </c>
      <c r="I135"/>
      <c r="J135" s="5" t="s">
        <v>158</v>
      </c>
      <c r="K135" s="18" t="s">
        <v>159</v>
      </c>
    </row>
    <row r="136" spans="1:11" s="34" customFormat="1">
      <c r="A136" s="36"/>
      <c r="B136" s="37">
        <v>0.5</v>
      </c>
      <c r="C136" t="s">
        <v>77</v>
      </c>
      <c r="D136" s="7"/>
      <c r="E136" s="58">
        <v>350</v>
      </c>
      <c r="F136" t="s">
        <v>39</v>
      </c>
      <c r="G136" s="17"/>
      <c r="H136" s="17"/>
      <c r="I136" s="26"/>
      <c r="J136" s="17"/>
      <c r="K136" s="17"/>
    </row>
    <row r="137" spans="1:11">
      <c r="B137" s="12">
        <v>0.5</v>
      </c>
      <c r="C137" s="44" t="s">
        <v>78</v>
      </c>
      <c r="D137" s="45"/>
      <c r="E137" s="46">
        <v>350</v>
      </c>
      <c r="F137" s="44" t="s">
        <v>39</v>
      </c>
      <c r="G137" s="47"/>
      <c r="H137" s="47"/>
      <c r="I137" s="48"/>
      <c r="J137" s="47"/>
      <c r="K137" s="47"/>
    </row>
    <row r="138" spans="1:11" s="34" customFormat="1">
      <c r="A138" s="36"/>
      <c r="B138" s="37">
        <v>0.5</v>
      </c>
      <c r="C138" t="s">
        <v>40</v>
      </c>
      <c r="D138" s="7"/>
      <c r="E138" s="58">
        <v>0</v>
      </c>
      <c r="F138" t="s">
        <v>39</v>
      </c>
      <c r="G138" s="17"/>
      <c r="H138" s="17"/>
      <c r="I138" s="26"/>
      <c r="J138" s="17"/>
      <c r="K138" s="17"/>
    </row>
    <row r="139" spans="1:11">
      <c r="B139" s="12"/>
      <c r="C139" s="5" t="s">
        <v>10</v>
      </c>
      <c r="E139" s="4"/>
      <c r="H139" s="23"/>
      <c r="K139" s="23"/>
    </row>
    <row r="140" spans="1:11" s="34" customFormat="1">
      <c r="A140" s="36"/>
      <c r="B140" s="32"/>
      <c r="G140"/>
      <c r="H140" s="21"/>
      <c r="J140"/>
      <c r="K140" s="21"/>
    </row>
    <row r="141" spans="1:11" s="34" customFormat="1">
      <c r="A141" s="36" t="s">
        <v>178</v>
      </c>
      <c r="B141" s="32"/>
      <c r="H141" s="21"/>
      <c r="K141" s="21"/>
    </row>
    <row r="142" spans="1:11" s="34" customFormat="1">
      <c r="A142" s="36"/>
      <c r="B142" s="32" t="s">
        <v>128</v>
      </c>
      <c r="E142" s="35" t="s">
        <v>7</v>
      </c>
      <c r="F142" s="35" t="s">
        <v>8</v>
      </c>
      <c r="G142" s="5" t="s">
        <v>156</v>
      </c>
      <c r="H142" s="18" t="s">
        <v>157</v>
      </c>
      <c r="I142"/>
      <c r="J142" s="5" t="s">
        <v>158</v>
      </c>
      <c r="K142" s="18" t="s">
        <v>159</v>
      </c>
    </row>
    <row r="143" spans="1:11" s="34" customFormat="1">
      <c r="A143" s="36"/>
      <c r="B143" s="32"/>
      <c r="C143" t="s">
        <v>42</v>
      </c>
      <c r="D143" s="7"/>
      <c r="E143" s="58">
        <v>250</v>
      </c>
      <c r="F143" t="s">
        <v>43</v>
      </c>
      <c r="G143" s="17"/>
      <c r="H143" s="17"/>
      <c r="I143" s="26"/>
      <c r="J143" s="17" t="s">
        <v>65</v>
      </c>
      <c r="K143" s="17" t="s">
        <v>65</v>
      </c>
    </row>
    <row r="144" spans="1:11" s="34" customFormat="1">
      <c r="A144" s="36"/>
      <c r="B144" s="32"/>
      <c r="C144" s="44" t="s">
        <v>44</v>
      </c>
      <c r="D144" s="45"/>
      <c r="E144" s="46">
        <v>500</v>
      </c>
      <c r="F144" s="44" t="s">
        <v>43</v>
      </c>
      <c r="G144" s="47"/>
      <c r="H144" s="47"/>
      <c r="I144" s="48"/>
      <c r="J144" s="47" t="s">
        <v>65</v>
      </c>
      <c r="K144" s="47" t="s">
        <v>65</v>
      </c>
    </row>
    <row r="145" spans="1:11" s="34" customFormat="1">
      <c r="A145" s="36"/>
      <c r="B145" s="32"/>
      <c r="C145" t="s">
        <v>45</v>
      </c>
      <c r="D145" s="7"/>
      <c r="E145" s="58">
        <v>750</v>
      </c>
      <c r="F145" t="s">
        <v>43</v>
      </c>
      <c r="G145" s="17"/>
      <c r="H145" s="17"/>
      <c r="I145" s="26"/>
      <c r="J145" s="17" t="s">
        <v>65</v>
      </c>
      <c r="K145" s="17" t="s">
        <v>65</v>
      </c>
    </row>
    <row r="146" spans="1:11" s="34" customFormat="1">
      <c r="A146" s="36"/>
      <c r="B146" s="32"/>
      <c r="C146" s="44" t="s">
        <v>46</v>
      </c>
      <c r="D146" s="45"/>
      <c r="E146" s="46">
        <v>1000</v>
      </c>
      <c r="F146" s="44" t="s">
        <v>43</v>
      </c>
      <c r="G146" s="47"/>
      <c r="H146" s="47"/>
      <c r="I146" s="48"/>
      <c r="J146" s="47" t="s">
        <v>65</v>
      </c>
      <c r="K146" s="47" t="s">
        <v>65</v>
      </c>
    </row>
    <row r="147" spans="1:11" s="34" customFormat="1">
      <c r="A147" s="36"/>
      <c r="B147" s="32"/>
      <c r="C147" t="s">
        <v>47</v>
      </c>
      <c r="D147" s="7"/>
      <c r="E147" s="58">
        <v>20000</v>
      </c>
      <c r="F147" t="s">
        <v>43</v>
      </c>
      <c r="G147" s="17"/>
      <c r="H147" s="17"/>
      <c r="I147" s="26"/>
      <c r="J147" s="17" t="s">
        <v>65</v>
      </c>
      <c r="K147" s="17" t="s">
        <v>65</v>
      </c>
    </row>
    <row r="148" spans="1:11" s="34" customFormat="1">
      <c r="A148" s="36"/>
      <c r="B148" s="32"/>
      <c r="C148" s="35" t="s">
        <v>66</v>
      </c>
      <c r="G148" s="39"/>
      <c r="H148" s="23"/>
      <c r="I148" s="38"/>
      <c r="J148" s="39"/>
      <c r="K148" s="23"/>
    </row>
    <row r="149" spans="1:11" s="34" customFormat="1">
      <c r="A149" s="36"/>
      <c r="B149" s="32"/>
      <c r="H149" s="21"/>
      <c r="K149" s="21"/>
    </row>
    <row r="150" spans="1:11" s="34" customFormat="1">
      <c r="A150" s="36"/>
      <c r="B150" s="32" t="s">
        <v>49</v>
      </c>
      <c r="E150" s="35" t="s">
        <v>7</v>
      </c>
      <c r="F150" s="35" t="s">
        <v>8</v>
      </c>
      <c r="G150" s="5" t="s">
        <v>156</v>
      </c>
      <c r="H150" s="18" t="s">
        <v>157</v>
      </c>
      <c r="I150"/>
      <c r="J150" s="5" t="s">
        <v>158</v>
      </c>
      <c r="K150" s="18" t="s">
        <v>159</v>
      </c>
    </row>
    <row r="151" spans="1:11" s="34" customFormat="1">
      <c r="A151" s="36"/>
      <c r="B151" s="32"/>
      <c r="C151" t="s">
        <v>50</v>
      </c>
      <c r="D151" s="7"/>
      <c r="E151" s="58">
        <v>0</v>
      </c>
      <c r="F151" t="s">
        <v>51</v>
      </c>
      <c r="G151" s="17"/>
      <c r="H151" s="17"/>
      <c r="I151" s="26"/>
      <c r="J151" s="17" t="s">
        <v>65</v>
      </c>
      <c r="K151" s="17" t="s">
        <v>65</v>
      </c>
    </row>
    <row r="152" spans="1:11" s="34" customFormat="1">
      <c r="A152" s="36"/>
      <c r="B152" s="32"/>
      <c r="C152" s="44" t="s">
        <v>52</v>
      </c>
      <c r="D152" s="45"/>
      <c r="E152" s="46">
        <v>0</v>
      </c>
      <c r="F152" s="44" t="s">
        <v>51</v>
      </c>
      <c r="G152" s="47"/>
      <c r="H152" s="47"/>
      <c r="I152" s="48"/>
      <c r="J152" s="47" t="s">
        <v>65</v>
      </c>
      <c r="K152" s="47" t="s">
        <v>65</v>
      </c>
    </row>
    <row r="153" spans="1:11" s="34" customFormat="1">
      <c r="A153" s="36"/>
      <c r="B153" s="32"/>
      <c r="C153" t="s">
        <v>53</v>
      </c>
      <c r="D153" s="7"/>
      <c r="E153" s="58">
        <v>20000</v>
      </c>
      <c r="F153" t="s">
        <v>51</v>
      </c>
      <c r="G153" s="17"/>
      <c r="H153" s="17"/>
      <c r="I153" s="26"/>
      <c r="J153" s="17" t="s">
        <v>65</v>
      </c>
      <c r="K153" s="17" t="s">
        <v>65</v>
      </c>
    </row>
    <row r="154" spans="1:11" s="34" customFormat="1">
      <c r="A154" s="36"/>
      <c r="B154" s="32"/>
      <c r="C154" s="44" t="s">
        <v>54</v>
      </c>
      <c r="D154" s="45"/>
      <c r="E154" s="46">
        <v>0</v>
      </c>
      <c r="F154" s="44" t="s">
        <v>51</v>
      </c>
      <c r="G154" s="47"/>
      <c r="H154" s="47"/>
      <c r="I154" s="48"/>
      <c r="J154" s="47" t="s">
        <v>65</v>
      </c>
      <c r="K154" s="47" t="s">
        <v>65</v>
      </c>
    </row>
    <row r="155" spans="1:11" s="34" customFormat="1">
      <c r="A155" s="36"/>
      <c r="B155" s="32"/>
      <c r="C155" s="35" t="s">
        <v>66</v>
      </c>
      <c r="D155" s="40"/>
      <c r="G155" s="39"/>
      <c r="H155" s="23"/>
      <c r="I155" s="38"/>
      <c r="J155" s="39"/>
      <c r="K155" s="23"/>
    </row>
    <row r="156" spans="1:11" s="34" customFormat="1">
      <c r="A156" s="36"/>
      <c r="B156" s="32"/>
      <c r="C156" s="40"/>
      <c r="D156" s="40"/>
      <c r="H156" s="21"/>
      <c r="K156" s="21"/>
    </row>
    <row r="157" spans="1:11" s="34" customFormat="1">
      <c r="A157" s="36"/>
      <c r="B157" s="32" t="s">
        <v>55</v>
      </c>
      <c r="E157" s="35" t="s">
        <v>7</v>
      </c>
      <c r="F157" s="35" t="s">
        <v>8</v>
      </c>
      <c r="G157" s="5" t="s">
        <v>156</v>
      </c>
      <c r="H157" s="18" t="s">
        <v>157</v>
      </c>
      <c r="I157"/>
      <c r="J157" s="5" t="s">
        <v>158</v>
      </c>
      <c r="K157" s="18" t="s">
        <v>159</v>
      </c>
    </row>
    <row r="158" spans="1:11" s="34" customFormat="1">
      <c r="A158" s="36"/>
      <c r="B158" s="32"/>
      <c r="C158" t="s">
        <v>50</v>
      </c>
      <c r="D158" s="7"/>
      <c r="E158" s="58">
        <v>0</v>
      </c>
      <c r="F158" t="s">
        <v>51</v>
      </c>
      <c r="G158" s="17"/>
      <c r="H158" s="17"/>
      <c r="I158" s="26"/>
      <c r="J158" s="17" t="s">
        <v>65</v>
      </c>
      <c r="K158" s="17" t="s">
        <v>65</v>
      </c>
    </row>
    <row r="159" spans="1:11" s="34" customFormat="1">
      <c r="A159" s="36"/>
      <c r="B159" s="32"/>
      <c r="C159" s="44" t="s">
        <v>52</v>
      </c>
      <c r="D159" s="45"/>
      <c r="E159" s="46">
        <v>0</v>
      </c>
      <c r="F159" s="44" t="s">
        <v>51</v>
      </c>
      <c r="G159" s="47"/>
      <c r="H159" s="47"/>
      <c r="I159" s="48"/>
      <c r="J159" s="47" t="s">
        <v>65</v>
      </c>
      <c r="K159" s="47" t="s">
        <v>65</v>
      </c>
    </row>
    <row r="160" spans="1:11" s="34" customFormat="1">
      <c r="A160" s="36"/>
      <c r="B160" s="32"/>
      <c r="C160" t="s">
        <v>53</v>
      </c>
      <c r="D160" s="7"/>
      <c r="E160" s="58">
        <v>20000</v>
      </c>
      <c r="F160" t="s">
        <v>51</v>
      </c>
      <c r="G160" s="17"/>
      <c r="H160" s="17"/>
      <c r="I160" s="26"/>
      <c r="J160" s="17" t="s">
        <v>65</v>
      </c>
      <c r="K160" s="17" t="s">
        <v>65</v>
      </c>
    </row>
    <row r="161" spans="1:11" s="34" customFormat="1">
      <c r="A161" s="36"/>
      <c r="B161" s="32"/>
      <c r="C161" s="44" t="s">
        <v>54</v>
      </c>
      <c r="D161" s="45"/>
      <c r="E161" s="46">
        <v>0</v>
      </c>
      <c r="F161" s="44" t="s">
        <v>51</v>
      </c>
      <c r="G161" s="47"/>
      <c r="H161" s="47"/>
      <c r="I161" s="48"/>
      <c r="J161" s="47" t="s">
        <v>65</v>
      </c>
      <c r="K161" s="47" t="s">
        <v>65</v>
      </c>
    </row>
    <row r="162" spans="1:11" s="34" customFormat="1">
      <c r="A162" s="36"/>
      <c r="B162" s="32"/>
      <c r="C162" s="35" t="s">
        <v>66</v>
      </c>
      <c r="D162" s="40"/>
      <c r="G162" s="39"/>
      <c r="H162" s="23"/>
      <c r="I162" s="38"/>
      <c r="J162" s="39"/>
      <c r="K162" s="23"/>
    </row>
    <row r="163" spans="1:11" s="34" customFormat="1">
      <c r="A163" s="36"/>
      <c r="B163" s="32"/>
      <c r="C163" s="40"/>
      <c r="D163" s="40"/>
      <c r="H163" s="21"/>
      <c r="K163" s="21"/>
    </row>
    <row r="164" spans="1:11" s="34" customFormat="1">
      <c r="A164" s="36" t="s">
        <v>56</v>
      </c>
      <c r="B164" s="32"/>
      <c r="H164" s="21"/>
      <c r="K164" s="21"/>
    </row>
    <row r="165" spans="1:11" s="34" customFormat="1">
      <c r="A165" s="36"/>
      <c r="B165" s="32" t="s">
        <v>56</v>
      </c>
      <c r="E165" s="35" t="s">
        <v>7</v>
      </c>
      <c r="F165" s="35" t="s">
        <v>8</v>
      </c>
      <c r="G165" s="5" t="s">
        <v>156</v>
      </c>
      <c r="H165" s="18" t="s">
        <v>157</v>
      </c>
      <c r="I165"/>
      <c r="J165" s="5" t="s">
        <v>158</v>
      </c>
      <c r="K165" s="18" t="s">
        <v>159</v>
      </c>
    </row>
    <row r="166" spans="1:11" s="34" customFormat="1">
      <c r="A166" s="36"/>
      <c r="B166" s="32"/>
      <c r="C166" s="51" t="s">
        <v>57</v>
      </c>
      <c r="D166" s="51"/>
      <c r="E166" s="50">
        <v>500</v>
      </c>
      <c r="F166" s="49" t="s">
        <v>58</v>
      </c>
      <c r="G166" s="17"/>
      <c r="H166" s="17"/>
      <c r="I166" s="26"/>
      <c r="J166" s="17" t="s">
        <v>65</v>
      </c>
      <c r="K166" s="17" t="s">
        <v>65</v>
      </c>
    </row>
    <row r="167" spans="1:11" s="34" customFormat="1">
      <c r="A167" s="36"/>
      <c r="B167" s="32"/>
      <c r="C167" s="40" t="s">
        <v>59</v>
      </c>
      <c r="D167" s="40"/>
      <c r="E167" s="34">
        <v>24</v>
      </c>
      <c r="F167" s="34" t="s">
        <v>171</v>
      </c>
      <c r="G167" s="47"/>
      <c r="H167" s="47"/>
      <c r="I167" s="48"/>
      <c r="J167" s="47" t="s">
        <v>65</v>
      </c>
      <c r="K167" s="47" t="s">
        <v>65</v>
      </c>
    </row>
    <row r="168" spans="1:11" s="34" customFormat="1">
      <c r="A168" s="36"/>
      <c r="B168" s="32"/>
      <c r="C168" s="35" t="s">
        <v>10</v>
      </c>
      <c r="H168" s="23"/>
      <c r="K168" s="23"/>
    </row>
    <row r="169" spans="1:11" s="34" customFormat="1">
      <c r="A169" s="36"/>
      <c r="B169" s="32"/>
      <c r="H169" s="21"/>
      <c r="K169" s="21"/>
    </row>
  </sheetData>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tabSelected="1" workbookViewId="0">
      <selection activeCell="B6" sqref="B6"/>
    </sheetView>
    <sheetView topLeftCell="A76" workbookViewId="1">
      <selection activeCell="B6" sqref="B6"/>
    </sheetView>
  </sheetViews>
  <sheetFormatPr defaultRowHeight="15"/>
  <cols>
    <col min="1" max="1" width="1.7109375" customWidth="1"/>
    <col min="2" max="2" width="107.28515625" customWidth="1"/>
  </cols>
  <sheetData>
    <row r="1" spans="1:2" ht="15.75">
      <c r="A1" s="1" t="s">
        <v>60</v>
      </c>
      <c r="B1" s="2"/>
    </row>
    <row r="2" spans="1:2" ht="15.75">
      <c r="A2" s="1"/>
      <c r="B2" s="2" t="s">
        <v>0</v>
      </c>
    </row>
    <row r="3" spans="1:2" ht="30">
      <c r="A3" s="1"/>
      <c r="B3" s="14" t="s">
        <v>79</v>
      </c>
    </row>
    <row r="4" spans="1:2" ht="15.75">
      <c r="A4" s="1"/>
      <c r="B4" s="2"/>
    </row>
    <row r="5" spans="1:2" ht="15.75">
      <c r="A5" s="57" t="s">
        <v>63</v>
      </c>
      <c r="B5" s="2"/>
    </row>
    <row r="6" spans="1:2" ht="60">
      <c r="B6" s="14" t="s">
        <v>91</v>
      </c>
    </row>
    <row r="7" spans="1:2">
      <c r="B7" s="2"/>
    </row>
    <row r="8" spans="1:2" ht="45">
      <c r="B8" s="14" t="s">
        <v>93</v>
      </c>
    </row>
    <row r="9" spans="1:2">
      <c r="B9" s="14"/>
    </row>
    <row r="10" spans="1:2" ht="15.75">
      <c r="A10" s="1" t="s">
        <v>5</v>
      </c>
      <c r="B10" s="14"/>
    </row>
    <row r="11" spans="1:2">
      <c r="B11" s="2" t="s">
        <v>120</v>
      </c>
    </row>
    <row r="12" spans="1:2" ht="60">
      <c r="A12" s="1"/>
      <c r="B12" s="14" t="s">
        <v>121</v>
      </c>
    </row>
    <row r="13" spans="1:2" ht="15.75">
      <c r="A13" s="1"/>
      <c r="B13" s="14"/>
    </row>
    <row r="14" spans="1:2" ht="15.75">
      <c r="A14" s="1"/>
      <c r="B14" s="2" t="s">
        <v>113</v>
      </c>
    </row>
    <row r="15" spans="1:2" ht="51.6" customHeight="1">
      <c r="A15" s="1"/>
      <c r="B15" s="14" t="s">
        <v>98</v>
      </c>
    </row>
    <row r="16" spans="1:2" ht="15.75">
      <c r="A16" s="1"/>
      <c r="B16" s="14"/>
    </row>
    <row r="17" spans="1:2" ht="15.75">
      <c r="A17" s="1"/>
      <c r="B17" s="2" t="s">
        <v>6</v>
      </c>
    </row>
    <row r="18" spans="1:2" ht="30">
      <c r="A18" s="1"/>
      <c r="B18" s="14" t="s">
        <v>115</v>
      </c>
    </row>
    <row r="19" spans="1:2" ht="15.75">
      <c r="A19" s="1"/>
      <c r="B19" s="14"/>
    </row>
    <row r="20" spans="1:2" ht="15.75">
      <c r="A20" s="1"/>
      <c r="B20" s="2" t="s">
        <v>16</v>
      </c>
    </row>
    <row r="21" spans="1:2" ht="45">
      <c r="A21" s="1"/>
      <c r="B21" s="14" t="s">
        <v>116</v>
      </c>
    </row>
    <row r="22" spans="1:2" ht="15.75">
      <c r="A22" s="1"/>
      <c r="B22" s="14"/>
    </row>
    <row r="23" spans="1:2">
      <c r="B23" s="2" t="s">
        <v>97</v>
      </c>
    </row>
    <row r="24" spans="1:2" ht="45">
      <c r="A24" s="1"/>
      <c r="B24" s="14" t="s">
        <v>112</v>
      </c>
    </row>
    <row r="25" spans="1:2" ht="15.75">
      <c r="A25" s="1"/>
      <c r="B25" s="14"/>
    </row>
    <row r="26" spans="1:2" ht="15.75">
      <c r="A26" s="1"/>
      <c r="B26" s="2" t="s">
        <v>17</v>
      </c>
    </row>
    <row r="27" spans="1:2" ht="30">
      <c r="A27" s="1"/>
      <c r="B27" s="14" t="s">
        <v>117</v>
      </c>
    </row>
    <row r="28" spans="1:2" ht="15.75">
      <c r="A28" s="1"/>
      <c r="B28" s="14"/>
    </row>
    <row r="29" spans="1:2" ht="15.75">
      <c r="A29" s="1"/>
      <c r="B29" s="2" t="s">
        <v>20</v>
      </c>
    </row>
    <row r="30" spans="1:2" ht="15.75">
      <c r="A30" s="1"/>
      <c r="B30" s="14" t="s">
        <v>92</v>
      </c>
    </row>
    <row r="31" spans="1:2" ht="15.75">
      <c r="A31" s="1"/>
      <c r="B31" s="14"/>
    </row>
    <row r="32" spans="1:2" ht="15.75">
      <c r="A32" s="1"/>
      <c r="B32" s="2" t="s">
        <v>114</v>
      </c>
    </row>
    <row r="33" spans="1:2" ht="30">
      <c r="A33" s="1"/>
      <c r="B33" s="14" t="s">
        <v>118</v>
      </c>
    </row>
    <row r="34" spans="1:2" ht="15.75">
      <c r="A34" s="1"/>
      <c r="B34" s="14"/>
    </row>
    <row r="35" spans="1:2" ht="15.75">
      <c r="A35" s="1"/>
      <c r="B35" s="2" t="s">
        <v>122</v>
      </c>
    </row>
    <row r="36" spans="1:2" ht="45">
      <c r="A36" s="1"/>
      <c r="B36" s="14" t="s">
        <v>123</v>
      </c>
    </row>
    <row r="37" spans="1:2" ht="15.75">
      <c r="A37" s="1"/>
      <c r="B37" s="14"/>
    </row>
    <row r="38" spans="1:2">
      <c r="B38" s="2" t="s">
        <v>142</v>
      </c>
    </row>
    <row r="39" spans="1:2" ht="45">
      <c r="A39" s="1"/>
      <c r="B39" s="14" t="s">
        <v>143</v>
      </c>
    </row>
    <row r="40" spans="1:2" ht="15.75">
      <c r="A40" s="1"/>
      <c r="B40" s="14"/>
    </row>
    <row r="41" spans="1:2" ht="15.75">
      <c r="A41" s="1"/>
      <c r="B41" s="2" t="s">
        <v>62</v>
      </c>
    </row>
    <row r="42" spans="1:2" ht="45">
      <c r="B42" s="14" t="s">
        <v>119</v>
      </c>
    </row>
    <row r="43" spans="1:2">
      <c r="B43" s="14"/>
    </row>
    <row r="44" spans="1:2" ht="15.75">
      <c r="A44" s="1" t="s">
        <v>26</v>
      </c>
      <c r="B44" s="2"/>
    </row>
    <row r="45" spans="1:2">
      <c r="B45" s="2" t="s">
        <v>27</v>
      </c>
    </row>
    <row r="46" spans="1:2" ht="75">
      <c r="A46" s="1"/>
      <c r="B46" s="14" t="s">
        <v>148</v>
      </c>
    </row>
    <row r="47" spans="1:2" ht="15.75">
      <c r="A47" s="1"/>
      <c r="B47" s="14"/>
    </row>
    <row r="48" spans="1:2" ht="15.75">
      <c r="A48" s="1"/>
      <c r="B48" s="2" t="s">
        <v>124</v>
      </c>
    </row>
    <row r="49" spans="1:2">
      <c r="B49" s="14" t="s">
        <v>126</v>
      </c>
    </row>
    <row r="50" spans="1:2" ht="15.75">
      <c r="A50" s="1"/>
      <c r="B50" s="14"/>
    </row>
    <row r="51" spans="1:2" ht="15.75">
      <c r="A51" s="1"/>
      <c r="B51" s="2" t="s">
        <v>125</v>
      </c>
    </row>
    <row r="52" spans="1:2" ht="15.75">
      <c r="A52" s="1"/>
      <c r="B52" s="14" t="s">
        <v>127</v>
      </c>
    </row>
    <row r="53" spans="1:2" ht="15.75">
      <c r="A53" s="1"/>
      <c r="B53" s="14"/>
    </row>
    <row r="54" spans="1:2" ht="15.75">
      <c r="A54" s="1"/>
      <c r="B54" s="2" t="s">
        <v>146</v>
      </c>
    </row>
    <row r="55" spans="1:2" ht="30">
      <c r="A55" s="1"/>
      <c r="B55" s="14" t="s">
        <v>147</v>
      </c>
    </row>
    <row r="56" spans="1:2" ht="15.75">
      <c r="A56" s="1"/>
      <c r="B56" s="14"/>
    </row>
    <row r="57" spans="1:2" ht="15.75">
      <c r="A57" s="1" t="s">
        <v>30</v>
      </c>
      <c r="B57" s="2"/>
    </row>
    <row r="58" spans="1:2">
      <c r="B58" s="2" t="s">
        <v>31</v>
      </c>
    </row>
    <row r="59" spans="1:2" ht="45">
      <c r="A59" s="1"/>
      <c r="B59" s="14" t="s">
        <v>140</v>
      </c>
    </row>
    <row r="60" spans="1:2" ht="15.75">
      <c r="A60" s="1"/>
      <c r="B60" s="14"/>
    </row>
    <row r="61" spans="1:2" ht="15.75">
      <c r="A61" s="1"/>
      <c r="B61" s="2" t="s">
        <v>34</v>
      </c>
    </row>
    <row r="62" spans="1:2" ht="60">
      <c r="B62" s="14" t="s">
        <v>141</v>
      </c>
    </row>
    <row r="63" spans="1:2" ht="15.75">
      <c r="A63" s="13">
        <v>0.8</v>
      </c>
      <c r="B63" s="2"/>
    </row>
    <row r="64" spans="1:2" ht="15.75">
      <c r="A64" s="1" t="s">
        <v>133</v>
      </c>
      <c r="B64" s="2"/>
    </row>
    <row r="65" spans="1:2">
      <c r="B65" s="2" t="s">
        <v>131</v>
      </c>
    </row>
    <row r="66" spans="1:2" ht="45">
      <c r="A66" s="1"/>
      <c r="B66" s="14" t="s">
        <v>136</v>
      </c>
    </row>
    <row r="67" spans="1:2" ht="15.75">
      <c r="A67" s="1"/>
      <c r="B67" s="2"/>
    </row>
    <row r="68" spans="1:2" ht="15.75">
      <c r="A68" s="1"/>
      <c r="B68" s="2" t="s">
        <v>132</v>
      </c>
    </row>
    <row r="69" spans="1:2" ht="60">
      <c r="A69" s="13">
        <f>(1-A63)</f>
        <v>0.19999999999999996</v>
      </c>
      <c r="B69" s="14" t="s">
        <v>137</v>
      </c>
    </row>
    <row r="70" spans="1:2" ht="15.75">
      <c r="A70" s="13"/>
      <c r="B70" s="2"/>
    </row>
    <row r="71" spans="1:2" ht="15.75">
      <c r="A71" s="1"/>
      <c r="B71" s="2" t="s">
        <v>134</v>
      </c>
    </row>
    <row r="72" spans="1:2" ht="45">
      <c r="A72" s="1"/>
      <c r="B72" s="14" t="s">
        <v>138</v>
      </c>
    </row>
    <row r="73" spans="1:2" ht="15.75">
      <c r="A73" s="1"/>
      <c r="B73" s="2"/>
    </row>
    <row r="74" spans="1:2" ht="25.9" customHeight="1">
      <c r="A74" s="1"/>
      <c r="B74" s="2" t="s">
        <v>135</v>
      </c>
    </row>
    <row r="75" spans="1:2" ht="60">
      <c r="B75" s="14" t="s">
        <v>139</v>
      </c>
    </row>
    <row r="76" spans="1:2" ht="15.75">
      <c r="A76" s="1"/>
      <c r="B76" s="2"/>
    </row>
    <row r="77" spans="1:2" ht="15.75">
      <c r="A77" s="1"/>
      <c r="B77" s="2" t="s">
        <v>144</v>
      </c>
    </row>
    <row r="78" spans="1:2" ht="45">
      <c r="A78" s="1"/>
      <c r="B78" s="14" t="s">
        <v>145</v>
      </c>
    </row>
    <row r="79" spans="1:2" ht="15.75">
      <c r="A79" s="1"/>
      <c r="B79" s="2"/>
    </row>
    <row r="80" spans="1:2" ht="15.75">
      <c r="A80" s="1" t="s">
        <v>130</v>
      </c>
      <c r="B80" s="2"/>
    </row>
    <row r="81" spans="1:2">
      <c r="B81" s="2" t="s">
        <v>128</v>
      </c>
    </row>
    <row r="82" spans="1:2" ht="15.75">
      <c r="A82" s="1"/>
      <c r="B82" s="14" t="s">
        <v>129</v>
      </c>
    </row>
    <row r="83" spans="1:2" ht="15.75">
      <c r="A83" s="1"/>
      <c r="B83" s="2"/>
    </row>
    <row r="84" spans="1:2">
      <c r="B84" s="2" t="s">
        <v>49</v>
      </c>
    </row>
    <row r="85" spans="1:2" ht="30">
      <c r="A85" s="1"/>
      <c r="B85" s="14" t="s">
        <v>80</v>
      </c>
    </row>
    <row r="86" spans="1:2" ht="15.75">
      <c r="A86" s="1"/>
      <c r="B86" s="2"/>
    </row>
    <row r="87" spans="1:2" ht="15.75">
      <c r="A87" s="1"/>
      <c r="B87" s="2" t="s">
        <v>55</v>
      </c>
    </row>
    <row r="88" spans="1:2" ht="30">
      <c r="A88" s="1"/>
      <c r="B88" s="14" t="s">
        <v>61</v>
      </c>
    </row>
    <row r="89" spans="1:2" ht="15.75">
      <c r="A89" s="1"/>
      <c r="B89" s="2"/>
    </row>
    <row r="90" spans="1:2" ht="15.75">
      <c r="A90" s="1" t="s">
        <v>56</v>
      </c>
      <c r="B90" s="2"/>
    </row>
    <row r="91" spans="1:2">
      <c r="B91" s="2" t="s">
        <v>56</v>
      </c>
    </row>
    <row r="92" spans="1:2" ht="60">
      <c r="B92" s="14" t="s">
        <v>111</v>
      </c>
    </row>
  </sheetData>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BH Bid Schedule Summary</vt:lpstr>
      <vt:lpstr>BH Bid Schedule</vt:lpstr>
      <vt:lpstr>Notes on Bid Schedule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Shaw</dc:creator>
  <cp:lastModifiedBy>Nicole McClinton</cp:lastModifiedBy>
  <cp:lastPrinted>2014-06-09T23:02:44Z</cp:lastPrinted>
  <dcterms:created xsi:type="dcterms:W3CDTF">2014-05-08T03:02:26Z</dcterms:created>
  <dcterms:modified xsi:type="dcterms:W3CDTF">2016-09-08T22:06:17Z</dcterms:modified>
</cp:coreProperties>
</file>