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WADMIN\SOLID WASTE RATES 2020\"/>
    </mc:Choice>
  </mc:AlternateContent>
  <bookViews>
    <workbookView xWindow="0" yWindow="0" windowWidth="21600" windowHeight="8655"/>
  </bookViews>
  <sheets>
    <sheet name="Commercial" sheetId="1" r:id="rId1"/>
    <sheet name="DO NOT DELETE - Commercial Rate" sheetId="2" state="hidden" r:id="rId2"/>
  </sheets>
  <definedNames>
    <definedName name="budget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_xlnm.Print_Area" localSheetId="0">Commercial!$B$2:$H$30</definedName>
    <definedName name="_xlnm.Print_Area" localSheetId="1">'DO NOT DELETE - Commercial Rate'!$A$1:$I$198</definedName>
    <definedName name="_xlnm.Print_Titles" localSheetId="1">'DO NOT DELETE - Commercial Rate'!$1:$2</definedName>
    <definedName name="summary2" localSheetId="0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ummary2" localSheetId="1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ummary2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weep_Sch" localSheetId="0">#REF!</definedName>
    <definedName name="Sweep_Sch" localSheetId="1">#REF!</definedName>
    <definedName name="Sweep_Sch">#REF!</definedName>
    <definedName name="wrn.Budget.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Budget.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Budget.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Dept.._.Summary." localSheetId="0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Dept.._.Summary." localSheetId="1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Dept.._.Summary.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Prelim." localSheetId="0" hidden="1">{"Exh. 1",#N/A,FALSE,"Current";"Exh. 3",#N/A,FALSE,"SrvChrg";"Exh. 4",#N/A,FALSE,"CumUse";"Exh. 5",#N/A,FALSE,"UseChar";"Exh. 6",#N/A,FALSE,"Current";"Exh. 7",#N/A,FALSE,"UseChar";"Exh. 8",#N/A,FALSE,"List"}</definedName>
    <definedName name="wrn.Prelim." localSheetId="1" hidden="1">{"Exh. 1",#N/A,FALSE,"Current";"Exh. 3",#N/A,FALSE,"SrvChrg";"Exh. 4",#N/A,FALSE,"CumUse";"Exh. 5",#N/A,FALSE,"UseChar";"Exh. 6",#N/A,FALSE,"Current";"Exh. 7",#N/A,FALSE,"UseChar";"Exh. 8",#N/A,FALSE,"List"}</definedName>
    <definedName name="wrn.Prelim." hidden="1">{"Exh. 1",#N/A,FALSE,"Current";"Exh. 3",#N/A,FALSE,"SrvChrg";"Exh. 4",#N/A,FALSE,"CumUse";"Exh. 5",#N/A,FALSE,"UseChar";"Exh. 6",#N/A,FALSE,"Current";"Exh. 7",#N/A,FALSE,"UseChar";"Exh. 8",#N/A,FALSE,"List"}</definedName>
    <definedName name="wrn.Rate._.Calcs.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localSheetId="1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eport._.Exhibits." localSheetId="0" hidden="1">{"Exh 8",#N/A,FALSE,"UseChar";"Exh 7",#N/A,FALSE,"Alts";"Exh 5",#N/A,FALSE,"UseChar"}</definedName>
    <definedName name="wrn.Report._.Exhibits." localSheetId="1" hidden="1">{"Exh 8",#N/A,FALSE,"UseChar";"Exh 7",#N/A,FALSE,"Alts";"Exh 5",#N/A,FALSE,"UseChar"}</definedName>
    <definedName name="wrn.Report._.Exhibits." hidden="1">{"Exh 8",#N/A,FALSE,"UseChar";"Exh 7",#N/A,FALSE,"Alts";"Exh 5",#N/A,FALSE,"UseChar"}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0" i="1" l="1"/>
  <c r="H200" i="2"/>
  <c r="G200" i="2"/>
  <c r="F200" i="2"/>
  <c r="E200" i="2"/>
  <c r="D200" i="2"/>
  <c r="D196" i="2"/>
  <c r="E196" i="2" s="1"/>
  <c r="F196" i="2" s="1"/>
  <c r="G196" i="2" s="1"/>
  <c r="H196" i="2" s="1"/>
  <c r="D195" i="2"/>
  <c r="E195" i="2" s="1"/>
  <c r="F195" i="2" s="1"/>
  <c r="G195" i="2" s="1"/>
  <c r="H195" i="2" s="1"/>
  <c r="D193" i="2"/>
  <c r="E193" i="2" s="1"/>
  <c r="F193" i="2" s="1"/>
  <c r="G193" i="2" s="1"/>
  <c r="H193" i="2" s="1"/>
  <c r="D192" i="2"/>
  <c r="E192" i="2" s="1"/>
  <c r="F192" i="2" s="1"/>
  <c r="G192" i="2" s="1"/>
  <c r="H192" i="2" s="1"/>
  <c r="D191" i="2"/>
  <c r="E191" i="2" s="1"/>
  <c r="F191" i="2" s="1"/>
  <c r="G191" i="2" s="1"/>
  <c r="H191" i="2" s="1"/>
  <c r="D190" i="2"/>
  <c r="E190" i="2" s="1"/>
  <c r="F190" i="2" s="1"/>
  <c r="G190" i="2" s="1"/>
  <c r="H190" i="2" s="1"/>
  <c r="D189" i="2"/>
  <c r="E189" i="2" s="1"/>
  <c r="F189" i="2" s="1"/>
  <c r="G189" i="2" s="1"/>
  <c r="H189" i="2" s="1"/>
  <c r="D188" i="2"/>
  <c r="E188" i="2" s="1"/>
  <c r="F188" i="2" s="1"/>
  <c r="G188" i="2" s="1"/>
  <c r="H188" i="2" s="1"/>
  <c r="D187" i="2"/>
  <c r="E187" i="2" s="1"/>
  <c r="F187" i="2" s="1"/>
  <c r="G187" i="2" s="1"/>
  <c r="H187" i="2" s="1"/>
  <c r="D186" i="2"/>
  <c r="E186" i="2" s="1"/>
  <c r="F186" i="2" s="1"/>
  <c r="G186" i="2" s="1"/>
  <c r="H186" i="2" s="1"/>
  <c r="D185" i="2"/>
  <c r="E185" i="2" s="1"/>
  <c r="F185" i="2" s="1"/>
  <c r="G185" i="2" s="1"/>
  <c r="H185" i="2" s="1"/>
  <c r="H184" i="2"/>
  <c r="G184" i="2"/>
  <c r="F184" i="2"/>
  <c r="E184" i="2"/>
  <c r="D184" i="2"/>
  <c r="D181" i="2"/>
  <c r="E181" i="2" s="1"/>
  <c r="F181" i="2" s="1"/>
  <c r="G181" i="2" s="1"/>
  <c r="H181" i="2" s="1"/>
  <c r="H180" i="2"/>
  <c r="G180" i="2"/>
  <c r="F180" i="2"/>
  <c r="E180" i="2"/>
  <c r="D180" i="2"/>
  <c r="D177" i="2"/>
  <c r="E177" i="2" s="1"/>
  <c r="F177" i="2" s="1"/>
  <c r="G177" i="2" s="1"/>
  <c r="H177" i="2" s="1"/>
  <c r="D176" i="2"/>
  <c r="E176" i="2" s="1"/>
  <c r="F176" i="2" s="1"/>
  <c r="G176" i="2" s="1"/>
  <c r="H176" i="2" s="1"/>
  <c r="D175" i="2"/>
  <c r="E175" i="2" s="1"/>
  <c r="F175" i="2" s="1"/>
  <c r="G175" i="2" s="1"/>
  <c r="H175" i="2" s="1"/>
  <c r="H174" i="2"/>
  <c r="G174" i="2"/>
  <c r="F174" i="2"/>
  <c r="E174" i="2"/>
  <c r="D174" i="2"/>
  <c r="D171" i="2"/>
  <c r="E171" i="2" s="1"/>
  <c r="F171" i="2" s="1"/>
  <c r="G171" i="2" s="1"/>
  <c r="H171" i="2" s="1"/>
  <c r="D170" i="2"/>
  <c r="E170" i="2" s="1"/>
  <c r="F170" i="2" s="1"/>
  <c r="G170" i="2" s="1"/>
  <c r="H170" i="2" s="1"/>
  <c r="D169" i="2"/>
  <c r="E169" i="2" s="1"/>
  <c r="F169" i="2" s="1"/>
  <c r="G169" i="2" s="1"/>
  <c r="H169" i="2" s="1"/>
  <c r="E168" i="2"/>
  <c r="F168" i="2" s="1"/>
  <c r="G168" i="2" s="1"/>
  <c r="H168" i="2" s="1"/>
  <c r="D168" i="2"/>
  <c r="D167" i="2"/>
  <c r="E167" i="2" s="1"/>
  <c r="F167" i="2" s="1"/>
  <c r="G167" i="2" s="1"/>
  <c r="H167" i="2" s="1"/>
  <c r="D166" i="2"/>
  <c r="E166" i="2" s="1"/>
  <c r="F166" i="2" s="1"/>
  <c r="G166" i="2" s="1"/>
  <c r="H166" i="2" s="1"/>
  <c r="H165" i="2"/>
  <c r="G165" i="2"/>
  <c r="F165" i="2"/>
  <c r="E165" i="2"/>
  <c r="D165" i="2"/>
  <c r="D162" i="2"/>
  <c r="E162" i="2" s="1"/>
  <c r="F162" i="2" s="1"/>
  <c r="G162" i="2" s="1"/>
  <c r="H162" i="2" s="1"/>
  <c r="D161" i="2"/>
  <c r="E161" i="2" s="1"/>
  <c r="F161" i="2" s="1"/>
  <c r="G161" i="2" s="1"/>
  <c r="H161" i="2" s="1"/>
  <c r="D160" i="2"/>
  <c r="E160" i="2" s="1"/>
  <c r="F160" i="2" s="1"/>
  <c r="G160" i="2" s="1"/>
  <c r="H160" i="2" s="1"/>
  <c r="D159" i="2"/>
  <c r="E159" i="2" s="1"/>
  <c r="F159" i="2" s="1"/>
  <c r="G159" i="2" s="1"/>
  <c r="H159" i="2" s="1"/>
  <c r="D158" i="2"/>
  <c r="E158" i="2" s="1"/>
  <c r="F158" i="2" s="1"/>
  <c r="G158" i="2" s="1"/>
  <c r="H158" i="2" s="1"/>
  <c r="D157" i="2"/>
  <c r="E157" i="2" s="1"/>
  <c r="F157" i="2" s="1"/>
  <c r="G157" i="2" s="1"/>
  <c r="H157" i="2" s="1"/>
  <c r="D156" i="2"/>
  <c r="E156" i="2" s="1"/>
  <c r="F156" i="2" s="1"/>
  <c r="G156" i="2" s="1"/>
  <c r="H156" i="2" s="1"/>
  <c r="H155" i="2"/>
  <c r="G155" i="2"/>
  <c r="F155" i="2"/>
  <c r="E155" i="2"/>
  <c r="D155" i="2"/>
  <c r="B147" i="2"/>
  <c r="B141" i="2"/>
  <c r="B135" i="2"/>
  <c r="B129" i="2"/>
  <c r="I128" i="2"/>
  <c r="I134" i="2" s="1"/>
  <c r="I140" i="2" s="1"/>
  <c r="I146" i="2" s="1"/>
  <c r="I152" i="2" s="1"/>
  <c r="H128" i="2"/>
  <c r="H134" i="2" s="1"/>
  <c r="H140" i="2" s="1"/>
  <c r="H146" i="2" s="1"/>
  <c r="H152" i="2" s="1"/>
  <c r="G128" i="2"/>
  <c r="G134" i="2" s="1"/>
  <c r="G140" i="2" s="1"/>
  <c r="G146" i="2" s="1"/>
  <c r="G152" i="2" s="1"/>
  <c r="F128" i="2"/>
  <c r="F134" i="2" s="1"/>
  <c r="F140" i="2" s="1"/>
  <c r="F146" i="2" s="1"/>
  <c r="F152" i="2" s="1"/>
  <c r="E128" i="2"/>
  <c r="E134" i="2" s="1"/>
  <c r="E140" i="2" s="1"/>
  <c r="E146" i="2" s="1"/>
  <c r="E152" i="2" s="1"/>
  <c r="D128" i="2"/>
  <c r="D134" i="2" s="1"/>
  <c r="D140" i="2" s="1"/>
  <c r="D146" i="2" s="1"/>
  <c r="D152" i="2" s="1"/>
  <c r="C128" i="2"/>
  <c r="C134" i="2" s="1"/>
  <c r="C140" i="2" s="1"/>
  <c r="C146" i="2" s="1"/>
  <c r="C152" i="2" s="1"/>
  <c r="I127" i="2"/>
  <c r="I133" i="2" s="1"/>
  <c r="I139" i="2" s="1"/>
  <c r="I145" i="2" s="1"/>
  <c r="I151" i="2" s="1"/>
  <c r="H127" i="2"/>
  <c r="H133" i="2" s="1"/>
  <c r="H139" i="2" s="1"/>
  <c r="H145" i="2" s="1"/>
  <c r="H151" i="2" s="1"/>
  <c r="G127" i="2"/>
  <c r="G133" i="2" s="1"/>
  <c r="G139" i="2" s="1"/>
  <c r="G145" i="2" s="1"/>
  <c r="G151" i="2" s="1"/>
  <c r="F127" i="2"/>
  <c r="F133" i="2" s="1"/>
  <c r="F139" i="2" s="1"/>
  <c r="F145" i="2" s="1"/>
  <c r="F151" i="2" s="1"/>
  <c r="E127" i="2"/>
  <c r="E133" i="2" s="1"/>
  <c r="E139" i="2" s="1"/>
  <c r="E145" i="2" s="1"/>
  <c r="E151" i="2" s="1"/>
  <c r="D127" i="2"/>
  <c r="D133" i="2" s="1"/>
  <c r="D139" i="2" s="1"/>
  <c r="D145" i="2" s="1"/>
  <c r="D151" i="2" s="1"/>
  <c r="C127" i="2"/>
  <c r="C133" i="2" s="1"/>
  <c r="C139" i="2" s="1"/>
  <c r="C145" i="2" s="1"/>
  <c r="C151" i="2" s="1"/>
  <c r="I126" i="2"/>
  <c r="I132" i="2" s="1"/>
  <c r="I138" i="2" s="1"/>
  <c r="I144" i="2" s="1"/>
  <c r="I150" i="2" s="1"/>
  <c r="H126" i="2"/>
  <c r="H132" i="2" s="1"/>
  <c r="H138" i="2" s="1"/>
  <c r="H144" i="2" s="1"/>
  <c r="H150" i="2" s="1"/>
  <c r="G126" i="2"/>
  <c r="G132" i="2" s="1"/>
  <c r="G138" i="2" s="1"/>
  <c r="G144" i="2" s="1"/>
  <c r="G150" i="2" s="1"/>
  <c r="F126" i="2"/>
  <c r="F132" i="2" s="1"/>
  <c r="F138" i="2" s="1"/>
  <c r="F144" i="2" s="1"/>
  <c r="F150" i="2" s="1"/>
  <c r="E126" i="2"/>
  <c r="E132" i="2" s="1"/>
  <c r="E138" i="2" s="1"/>
  <c r="E144" i="2" s="1"/>
  <c r="E150" i="2" s="1"/>
  <c r="D126" i="2"/>
  <c r="D132" i="2" s="1"/>
  <c r="D138" i="2" s="1"/>
  <c r="D144" i="2" s="1"/>
  <c r="D150" i="2" s="1"/>
  <c r="C126" i="2"/>
  <c r="C132" i="2" s="1"/>
  <c r="C138" i="2" s="1"/>
  <c r="C144" i="2" s="1"/>
  <c r="C150" i="2" s="1"/>
  <c r="I125" i="2"/>
  <c r="I131" i="2" s="1"/>
  <c r="I137" i="2" s="1"/>
  <c r="I143" i="2" s="1"/>
  <c r="I149" i="2" s="1"/>
  <c r="H125" i="2"/>
  <c r="H131" i="2" s="1"/>
  <c r="H137" i="2" s="1"/>
  <c r="H143" i="2" s="1"/>
  <c r="H149" i="2" s="1"/>
  <c r="G125" i="2"/>
  <c r="G131" i="2" s="1"/>
  <c r="G137" i="2" s="1"/>
  <c r="G143" i="2" s="1"/>
  <c r="G149" i="2" s="1"/>
  <c r="F125" i="2"/>
  <c r="F131" i="2" s="1"/>
  <c r="F137" i="2" s="1"/>
  <c r="F143" i="2" s="1"/>
  <c r="F149" i="2" s="1"/>
  <c r="E125" i="2"/>
  <c r="E131" i="2" s="1"/>
  <c r="E137" i="2" s="1"/>
  <c r="E143" i="2" s="1"/>
  <c r="E149" i="2" s="1"/>
  <c r="D125" i="2"/>
  <c r="D131" i="2" s="1"/>
  <c r="D137" i="2" s="1"/>
  <c r="D143" i="2" s="1"/>
  <c r="D149" i="2" s="1"/>
  <c r="C125" i="2"/>
  <c r="C131" i="2" s="1"/>
  <c r="C137" i="2" s="1"/>
  <c r="C143" i="2" s="1"/>
  <c r="C149" i="2" s="1"/>
  <c r="I124" i="2"/>
  <c r="I130" i="2" s="1"/>
  <c r="I136" i="2" s="1"/>
  <c r="I142" i="2" s="1"/>
  <c r="I148" i="2" s="1"/>
  <c r="H124" i="2"/>
  <c r="H130" i="2" s="1"/>
  <c r="H136" i="2" s="1"/>
  <c r="H142" i="2" s="1"/>
  <c r="H148" i="2" s="1"/>
  <c r="G124" i="2"/>
  <c r="G130" i="2" s="1"/>
  <c r="G136" i="2" s="1"/>
  <c r="G142" i="2" s="1"/>
  <c r="G148" i="2" s="1"/>
  <c r="F124" i="2"/>
  <c r="F130" i="2" s="1"/>
  <c r="F136" i="2" s="1"/>
  <c r="F142" i="2" s="1"/>
  <c r="F148" i="2" s="1"/>
  <c r="E124" i="2"/>
  <c r="E130" i="2" s="1"/>
  <c r="E136" i="2" s="1"/>
  <c r="E142" i="2" s="1"/>
  <c r="E148" i="2" s="1"/>
  <c r="D124" i="2"/>
  <c r="D130" i="2" s="1"/>
  <c r="D136" i="2" s="1"/>
  <c r="D142" i="2" s="1"/>
  <c r="D148" i="2" s="1"/>
  <c r="C124" i="2"/>
  <c r="C130" i="2" s="1"/>
  <c r="C136" i="2" s="1"/>
  <c r="C142" i="2" s="1"/>
  <c r="C148" i="2" s="1"/>
  <c r="B123" i="2"/>
  <c r="D113" i="2"/>
  <c r="E113" i="2" s="1"/>
  <c r="F113" i="2" s="1"/>
  <c r="G113" i="2" s="1"/>
  <c r="H113" i="2" s="1"/>
  <c r="E112" i="2"/>
  <c r="F112" i="2" s="1"/>
  <c r="G112" i="2" s="1"/>
  <c r="H112" i="2" s="1"/>
  <c r="D112" i="2"/>
  <c r="D111" i="2"/>
  <c r="E111" i="2" s="1"/>
  <c r="F111" i="2" s="1"/>
  <c r="G111" i="2" s="1"/>
  <c r="H111" i="2" s="1"/>
  <c r="D110" i="2"/>
  <c r="E110" i="2" s="1"/>
  <c r="F110" i="2" s="1"/>
  <c r="G110" i="2" s="1"/>
  <c r="H110" i="2" s="1"/>
  <c r="E109" i="2"/>
  <c r="F109" i="2" s="1"/>
  <c r="G109" i="2" s="1"/>
  <c r="H109" i="2" s="1"/>
  <c r="D109" i="2"/>
  <c r="D108" i="2"/>
  <c r="E108" i="2" s="1"/>
  <c r="F108" i="2" s="1"/>
  <c r="G108" i="2" s="1"/>
  <c r="H108" i="2" s="1"/>
  <c r="H107" i="2"/>
  <c r="D107" i="2"/>
  <c r="E107" i="2" s="1"/>
  <c r="F107" i="2" s="1"/>
  <c r="G107" i="2" s="1"/>
  <c r="E105" i="2"/>
  <c r="F105" i="2" s="1"/>
  <c r="G105" i="2" s="1"/>
  <c r="H105" i="2" s="1"/>
  <c r="E104" i="2"/>
  <c r="F104" i="2" s="1"/>
  <c r="G104" i="2" s="1"/>
  <c r="H104" i="2" s="1"/>
  <c r="E102" i="2"/>
  <c r="F102" i="2" s="1"/>
  <c r="G102" i="2" s="1"/>
  <c r="H102" i="2" s="1"/>
  <c r="D102" i="2"/>
  <c r="D101" i="2"/>
  <c r="E101" i="2" s="1"/>
  <c r="F101" i="2" s="1"/>
  <c r="G101" i="2" s="1"/>
  <c r="H101" i="2" s="1"/>
  <c r="E100" i="2"/>
  <c r="F100" i="2" s="1"/>
  <c r="G100" i="2" s="1"/>
  <c r="H100" i="2" s="1"/>
  <c r="D100" i="2"/>
  <c r="H99" i="2"/>
  <c r="G99" i="2"/>
  <c r="F99" i="2"/>
  <c r="E99" i="2"/>
  <c r="D99" i="2"/>
  <c r="B91" i="2"/>
  <c r="B85" i="2"/>
  <c r="B79" i="2"/>
  <c r="B73" i="2"/>
  <c r="D71" i="2"/>
  <c r="C71" i="2"/>
  <c r="H68" i="2"/>
  <c r="B67" i="2"/>
  <c r="B52" i="2"/>
  <c r="B46" i="2"/>
  <c r="B40" i="2"/>
  <c r="D39" i="2"/>
  <c r="D78" i="2" s="1"/>
  <c r="B34" i="2"/>
  <c r="I33" i="2"/>
  <c r="I72" i="2" s="1"/>
  <c r="H33" i="2"/>
  <c r="G33" i="2"/>
  <c r="F33" i="2"/>
  <c r="E33" i="2"/>
  <c r="E72" i="2" s="1"/>
  <c r="D33" i="2"/>
  <c r="D72" i="2" s="1"/>
  <c r="C33" i="2"/>
  <c r="C39" i="2" s="1"/>
  <c r="I32" i="2"/>
  <c r="I38" i="2" s="1"/>
  <c r="H32" i="2"/>
  <c r="H71" i="2" s="1"/>
  <c r="G32" i="2"/>
  <c r="F32" i="2"/>
  <c r="E32" i="2"/>
  <c r="D32" i="2"/>
  <c r="D38" i="2" s="1"/>
  <c r="D77" i="2" s="1"/>
  <c r="C32" i="2"/>
  <c r="C38" i="2" s="1"/>
  <c r="C77" i="2" s="1"/>
  <c r="I31" i="2"/>
  <c r="I70" i="2" s="1"/>
  <c r="H31" i="2"/>
  <c r="H70" i="2" s="1"/>
  <c r="G31" i="2"/>
  <c r="G70" i="2" s="1"/>
  <c r="F31" i="2"/>
  <c r="E31" i="2"/>
  <c r="D31" i="2"/>
  <c r="C31" i="2"/>
  <c r="C70" i="2" s="1"/>
  <c r="I30" i="2"/>
  <c r="I69" i="2" s="1"/>
  <c r="H30" i="2"/>
  <c r="H36" i="2" s="1"/>
  <c r="G30" i="2"/>
  <c r="G36" i="2" s="1"/>
  <c r="F30" i="2"/>
  <c r="F69" i="2" s="1"/>
  <c r="E30" i="2"/>
  <c r="D30" i="2"/>
  <c r="C30" i="2"/>
  <c r="I29" i="2"/>
  <c r="I35" i="2" s="1"/>
  <c r="I74" i="2" s="1"/>
  <c r="H29" i="2"/>
  <c r="H35" i="2" s="1"/>
  <c r="H74" i="2" s="1"/>
  <c r="G29" i="2"/>
  <c r="G68" i="2" s="1"/>
  <c r="F29" i="2"/>
  <c r="F68" i="2" s="1"/>
  <c r="E29" i="2"/>
  <c r="E68" i="2" s="1"/>
  <c r="D29" i="2"/>
  <c r="C29" i="2"/>
  <c r="B28" i="2"/>
  <c r="D18" i="2"/>
  <c r="E18" i="2" s="1"/>
  <c r="F18" i="2" s="1"/>
  <c r="G18" i="2" s="1"/>
  <c r="H18" i="2" s="1"/>
  <c r="E17" i="2"/>
  <c r="F17" i="2" s="1"/>
  <c r="G17" i="2" s="1"/>
  <c r="H17" i="2" s="1"/>
  <c r="D17" i="2"/>
  <c r="D16" i="2"/>
  <c r="E16" i="2" s="1"/>
  <c r="F16" i="2" s="1"/>
  <c r="G16" i="2" s="1"/>
  <c r="H16" i="2" s="1"/>
  <c r="D15" i="2"/>
  <c r="E15" i="2" s="1"/>
  <c r="F15" i="2" s="1"/>
  <c r="G15" i="2" s="1"/>
  <c r="H15" i="2" s="1"/>
  <c r="E14" i="2"/>
  <c r="F14" i="2" s="1"/>
  <c r="G14" i="2" s="1"/>
  <c r="H14" i="2" s="1"/>
  <c r="D14" i="2"/>
  <c r="D13" i="2"/>
  <c r="E13" i="2" s="1"/>
  <c r="F13" i="2" s="1"/>
  <c r="G13" i="2" s="1"/>
  <c r="H13" i="2" s="1"/>
  <c r="D12" i="2"/>
  <c r="E12" i="2" s="1"/>
  <c r="F12" i="2" s="1"/>
  <c r="G12" i="2" s="1"/>
  <c r="H12" i="2" s="1"/>
  <c r="E10" i="2"/>
  <c r="F10" i="2" s="1"/>
  <c r="G10" i="2" s="1"/>
  <c r="H10" i="2" s="1"/>
  <c r="E9" i="2"/>
  <c r="F9" i="2" s="1"/>
  <c r="G9" i="2" s="1"/>
  <c r="H9" i="2" s="1"/>
  <c r="D7" i="2"/>
  <c r="E7" i="2" s="1"/>
  <c r="F7" i="2" s="1"/>
  <c r="G7" i="2" s="1"/>
  <c r="H7" i="2" s="1"/>
  <c r="D6" i="2"/>
  <c r="E6" i="2" s="1"/>
  <c r="F6" i="2" s="1"/>
  <c r="G6" i="2" s="1"/>
  <c r="H6" i="2" s="1"/>
  <c r="E5" i="2"/>
  <c r="F5" i="2" s="1"/>
  <c r="G5" i="2" s="1"/>
  <c r="H5" i="2" s="1"/>
  <c r="D5" i="2"/>
  <c r="E27" i="1"/>
  <c r="F27" i="1" s="1"/>
  <c r="G27" i="1" s="1"/>
  <c r="E26" i="1"/>
  <c r="F26" i="1" s="1"/>
  <c r="G26" i="1" s="1"/>
  <c r="E25" i="1"/>
  <c r="F25" i="1" s="1"/>
  <c r="G25" i="1" s="1"/>
  <c r="E24" i="1"/>
  <c r="I71" i="2" l="1"/>
  <c r="F35" i="2"/>
  <c r="I36" i="2"/>
  <c r="I75" i="2" s="1"/>
  <c r="C37" i="2"/>
  <c r="C76" i="2" s="1"/>
  <c r="H37" i="2"/>
  <c r="I68" i="2"/>
  <c r="G69" i="2"/>
  <c r="E39" i="2"/>
  <c r="E78" i="2" s="1"/>
  <c r="G35" i="2"/>
  <c r="G74" i="2" s="1"/>
  <c r="I37" i="2"/>
  <c r="H69" i="2"/>
  <c r="C72" i="2"/>
  <c r="E28" i="1"/>
  <c r="F24" i="1"/>
  <c r="G24" i="1" s="1"/>
  <c r="G28" i="1" s="1"/>
  <c r="I76" i="2"/>
  <c r="I43" i="2"/>
  <c r="D70" i="2"/>
  <c r="D37" i="2"/>
  <c r="F72" i="2"/>
  <c r="F39" i="2"/>
  <c r="C69" i="2"/>
  <c r="C36" i="2"/>
  <c r="E71" i="2"/>
  <c r="E38" i="2"/>
  <c r="C68" i="2"/>
  <c r="C35" i="2"/>
  <c r="D69" i="2"/>
  <c r="D36" i="2"/>
  <c r="E70" i="2"/>
  <c r="E37" i="2"/>
  <c r="F71" i="2"/>
  <c r="F38" i="2"/>
  <c r="G72" i="2"/>
  <c r="G39" i="2"/>
  <c r="G75" i="2"/>
  <c r="G42" i="2"/>
  <c r="I77" i="2"/>
  <c r="I44" i="2"/>
  <c r="D68" i="2"/>
  <c r="D35" i="2"/>
  <c r="H72" i="2"/>
  <c r="H39" i="2"/>
  <c r="F70" i="2"/>
  <c r="F37" i="2"/>
  <c r="C78" i="2"/>
  <c r="C45" i="2"/>
  <c r="G71" i="2"/>
  <c r="G38" i="2"/>
  <c r="E69" i="2"/>
  <c r="E36" i="2"/>
  <c r="H75" i="2"/>
  <c r="H42" i="2"/>
  <c r="F74" i="2"/>
  <c r="F41" i="2"/>
  <c r="H76" i="2"/>
  <c r="H43" i="2"/>
  <c r="H41" i="2"/>
  <c r="I42" i="2"/>
  <c r="C44" i="2"/>
  <c r="D45" i="2"/>
  <c r="E35" i="2"/>
  <c r="F36" i="2"/>
  <c r="G37" i="2"/>
  <c r="H38" i="2"/>
  <c r="I39" i="2"/>
  <c r="I41" i="2"/>
  <c r="C43" i="2"/>
  <c r="D44" i="2"/>
  <c r="E45" i="2"/>
  <c r="G41" i="2" l="1"/>
  <c r="F28" i="1"/>
  <c r="I83" i="2"/>
  <c r="I50" i="2"/>
  <c r="D83" i="2"/>
  <c r="D50" i="2"/>
  <c r="H81" i="2"/>
  <c r="H48" i="2"/>
  <c r="C82" i="2"/>
  <c r="C49" i="2"/>
  <c r="C83" i="2"/>
  <c r="C50" i="2"/>
  <c r="F76" i="2"/>
  <c r="F43" i="2"/>
  <c r="G81" i="2"/>
  <c r="G48" i="2"/>
  <c r="D75" i="2"/>
  <c r="D42" i="2"/>
  <c r="F78" i="2"/>
  <c r="F45" i="2"/>
  <c r="E74" i="2"/>
  <c r="E41" i="2"/>
  <c r="I80" i="2"/>
  <c r="I47" i="2"/>
  <c r="I81" i="2"/>
  <c r="I48" i="2"/>
  <c r="E75" i="2"/>
  <c r="E42" i="2"/>
  <c r="E76" i="2"/>
  <c r="E43" i="2"/>
  <c r="G78" i="2"/>
  <c r="G45" i="2"/>
  <c r="D76" i="2"/>
  <c r="D43" i="2"/>
  <c r="C84" i="2"/>
  <c r="C51" i="2"/>
  <c r="H80" i="2"/>
  <c r="H47" i="2"/>
  <c r="C74" i="2"/>
  <c r="C41" i="2"/>
  <c r="H77" i="2"/>
  <c r="H44" i="2"/>
  <c r="H49" i="2"/>
  <c r="H82" i="2"/>
  <c r="G80" i="2"/>
  <c r="G47" i="2"/>
  <c r="H78" i="2"/>
  <c r="H45" i="2"/>
  <c r="G76" i="2"/>
  <c r="G43" i="2"/>
  <c r="G77" i="2"/>
  <c r="G44" i="2"/>
  <c r="D74" i="2"/>
  <c r="D41" i="2"/>
  <c r="F77" i="2"/>
  <c r="F44" i="2"/>
  <c r="E77" i="2"/>
  <c r="E44" i="2"/>
  <c r="I82" i="2"/>
  <c r="I49" i="2"/>
  <c r="C75" i="2"/>
  <c r="C42" i="2"/>
  <c r="I78" i="2"/>
  <c r="I45" i="2"/>
  <c r="F75" i="2"/>
  <c r="F42" i="2"/>
  <c r="F80" i="2"/>
  <c r="F47" i="2"/>
  <c r="E84" i="2"/>
  <c r="E51" i="2"/>
  <c r="D84" i="2"/>
  <c r="D51" i="2"/>
  <c r="G83" i="2" l="1"/>
  <c r="G50" i="2"/>
  <c r="E83" i="2"/>
  <c r="E50" i="2"/>
  <c r="D81" i="2"/>
  <c r="D48" i="2"/>
  <c r="F86" i="2"/>
  <c r="F53" i="2"/>
  <c r="F92" i="2" s="1"/>
  <c r="H83" i="2"/>
  <c r="H50" i="2"/>
  <c r="D90" i="2"/>
  <c r="D57" i="2"/>
  <c r="D96" i="2" s="1"/>
  <c r="D82" i="2"/>
  <c r="D49" i="2"/>
  <c r="H84" i="2"/>
  <c r="H51" i="2"/>
  <c r="F81" i="2"/>
  <c r="F48" i="2"/>
  <c r="C88" i="2"/>
  <c r="C55" i="2"/>
  <c r="C94" i="2" s="1"/>
  <c r="G84" i="2"/>
  <c r="G51" i="2"/>
  <c r="G87" i="2"/>
  <c r="G54" i="2"/>
  <c r="G93" i="2" s="1"/>
  <c r="E90" i="2"/>
  <c r="E57" i="2"/>
  <c r="E96" i="2" s="1"/>
  <c r="D80" i="2"/>
  <c r="D47" i="2"/>
  <c r="H86" i="2"/>
  <c r="H53" i="2"/>
  <c r="H92" i="2" s="1"/>
  <c r="E82" i="2"/>
  <c r="E49" i="2"/>
  <c r="E80" i="2"/>
  <c r="E47" i="2"/>
  <c r="F82" i="2"/>
  <c r="F49" i="2"/>
  <c r="D89" i="2"/>
  <c r="D56" i="2"/>
  <c r="D95" i="2" s="1"/>
  <c r="I88" i="2"/>
  <c r="I55" i="2"/>
  <c r="I94" i="2" s="1"/>
  <c r="G82" i="2"/>
  <c r="G49" i="2"/>
  <c r="I87" i="2"/>
  <c r="I54" i="2"/>
  <c r="I93" i="2" s="1"/>
  <c r="I84" i="2"/>
  <c r="I51" i="2"/>
  <c r="F83" i="2"/>
  <c r="F50" i="2"/>
  <c r="C80" i="2"/>
  <c r="C47" i="2"/>
  <c r="I86" i="2"/>
  <c r="I53" i="2"/>
  <c r="I92" i="2" s="1"/>
  <c r="H87" i="2"/>
  <c r="H54" i="2"/>
  <c r="H93" i="2" s="1"/>
  <c r="C81" i="2"/>
  <c r="C48" i="2"/>
  <c r="G86" i="2"/>
  <c r="G53" i="2"/>
  <c r="G92" i="2" s="1"/>
  <c r="C90" i="2"/>
  <c r="C57" i="2"/>
  <c r="C96" i="2" s="1"/>
  <c r="E81" i="2"/>
  <c r="E48" i="2"/>
  <c r="F84" i="2"/>
  <c r="F51" i="2"/>
  <c r="C89" i="2"/>
  <c r="C56" i="2"/>
  <c r="C95" i="2" s="1"/>
  <c r="I89" i="2"/>
  <c r="I56" i="2"/>
  <c r="I95" i="2" s="1"/>
  <c r="H88" i="2"/>
  <c r="H55" i="2"/>
  <c r="H94" i="2" s="1"/>
  <c r="C87" i="2" l="1"/>
  <c r="C54" i="2"/>
  <c r="C93" i="2" s="1"/>
  <c r="F89" i="2"/>
  <c r="F56" i="2"/>
  <c r="F95" i="2" s="1"/>
  <c r="E88" i="2"/>
  <c r="E55" i="2"/>
  <c r="E94" i="2" s="1"/>
  <c r="H90" i="2"/>
  <c r="H57" i="2"/>
  <c r="H96" i="2" s="1"/>
  <c r="F90" i="2"/>
  <c r="F57" i="2"/>
  <c r="F96" i="2" s="1"/>
  <c r="F88" i="2"/>
  <c r="F55" i="2"/>
  <c r="F94" i="2" s="1"/>
  <c r="E89" i="2"/>
  <c r="E56" i="2"/>
  <c r="E95" i="2" s="1"/>
  <c r="E87" i="2"/>
  <c r="E54" i="2"/>
  <c r="E93" i="2" s="1"/>
  <c r="I90" i="2"/>
  <c r="I57" i="2"/>
  <c r="I96" i="2" s="1"/>
  <c r="G90" i="2"/>
  <c r="G57" i="2"/>
  <c r="G96" i="2" s="1"/>
  <c r="D55" i="2"/>
  <c r="D94" i="2" s="1"/>
  <c r="D88" i="2"/>
  <c r="D87" i="2"/>
  <c r="D54" i="2"/>
  <c r="D93" i="2" s="1"/>
  <c r="D86" i="2"/>
  <c r="D53" i="2"/>
  <c r="D92" i="2" s="1"/>
  <c r="C86" i="2"/>
  <c r="C53" i="2"/>
  <c r="C92" i="2" s="1"/>
  <c r="G88" i="2"/>
  <c r="G55" i="2"/>
  <c r="G94" i="2" s="1"/>
  <c r="E86" i="2"/>
  <c r="E53" i="2"/>
  <c r="E92" i="2" s="1"/>
  <c r="F87" i="2"/>
  <c r="F54" i="2"/>
  <c r="F93" i="2" s="1"/>
  <c r="H89" i="2"/>
  <c r="H56" i="2"/>
  <c r="H95" i="2" s="1"/>
  <c r="G89" i="2"/>
  <c r="G56" i="2"/>
  <c r="G95" i="2" s="1"/>
</calcChain>
</file>

<file path=xl/sharedStrings.xml><?xml version="1.0" encoding="utf-8"?>
<sst xmlns="http://schemas.openxmlformats.org/spreadsheetml/2006/main" count="277" uniqueCount="87">
  <si>
    <t>City of Beverly Hills</t>
  </si>
  <si>
    <t>Refuse Bill Calculator for Commercial Customers</t>
  </si>
  <si>
    <t xml:space="preserve"> Including Multi-Family Properties Receiving Bin Service from Athens*</t>
  </si>
  <si>
    <t>Please have your utility bill on hand.</t>
  </si>
  <si>
    <t>INPUTS</t>
  </si>
  <si>
    <r>
      <rPr>
        <b/>
        <sz val="11"/>
        <color rgb="FFFF0000"/>
        <rFont val="Calibri"/>
        <family val="2"/>
        <scheme val="minor"/>
      </rPr>
      <t xml:space="preserve">1.  </t>
    </r>
    <r>
      <rPr>
        <b/>
        <sz val="11"/>
        <color theme="1"/>
        <rFont val="Calibri"/>
        <family val="2"/>
        <scheme val="minor"/>
      </rPr>
      <t>Do you have Sunday service and less than seven times per week service? (Yes/No)</t>
    </r>
  </si>
  <si>
    <r>
      <rPr>
        <b/>
        <sz val="11"/>
        <color rgb="FFFF0000"/>
        <rFont val="Calibri"/>
        <family val="2"/>
        <scheme val="minor"/>
      </rPr>
      <t xml:space="preserve">2. </t>
    </r>
    <r>
      <rPr>
        <b/>
        <sz val="11"/>
        <color theme="1"/>
        <rFont val="Calibri"/>
        <family val="2"/>
        <scheme val="minor"/>
      </rPr>
      <t xml:space="preserve"> Do you currently have a separate recycling bin collected at no additional charge? (Yes/No)</t>
    </r>
  </si>
  <si>
    <t>Refuse - Commercial</t>
  </si>
  <si>
    <t>Refuse - Restaurant</t>
  </si>
  <si>
    <t>Refuse - Scout Push Out</t>
  </si>
  <si>
    <t>Refuse - Locking Lid</t>
  </si>
  <si>
    <t>Bi-Monthly Refuse Charges</t>
  </si>
  <si>
    <t>Current</t>
  </si>
  <si>
    <t>Effective 
July 1, 2021</t>
  </si>
  <si>
    <t>Difference</t>
  </si>
  <si>
    <t>TOTAL BI-MONTHLY REFUSE CHARGES</t>
  </si>
  <si>
    <t>Proposed Monthly Commercial Refuse Collection Rates: Scenario 2</t>
  </si>
  <si>
    <t>Commercial, Industrial &amp; Multi-Family</t>
  </si>
  <si>
    <t>Service</t>
  </si>
  <si>
    <t>Existing Rate</t>
  </si>
  <si>
    <t>Proposed Rate Effective 
July 1, 2021</t>
  </si>
  <si>
    <t>Proposed Rate Effective 
July 1, 2022</t>
  </si>
  <si>
    <t>Proposed Rate Effective 
July 1, 2023</t>
  </si>
  <si>
    <t>Proposed Rate Effective 
July 1, 2024</t>
  </si>
  <si>
    <t>Proposed Rate Effective 
July 1, 2025</t>
  </si>
  <si>
    <t>After hour collection</t>
  </si>
  <si>
    <t>Roll out charge</t>
  </si>
  <si>
    <t>Locking lid per bin</t>
  </si>
  <si>
    <t>Organics Cart (65-gal)</t>
  </si>
  <si>
    <t>1x weekly</t>
  </si>
  <si>
    <t>N/A</t>
  </si>
  <si>
    <t>2x weekly</t>
  </si>
  <si>
    <t>Scout Service Per Bin</t>
  </si>
  <si>
    <t xml:space="preserve">1x weekly </t>
  </si>
  <si>
    <t xml:space="preserve">2x weekly </t>
  </si>
  <si>
    <t xml:space="preserve">3x weekly </t>
  </si>
  <si>
    <t xml:space="preserve">4x weekly </t>
  </si>
  <si>
    <t xml:space="preserve">5x weekly </t>
  </si>
  <si>
    <t xml:space="preserve">6x weekly </t>
  </si>
  <si>
    <t xml:space="preserve">7x weekly </t>
  </si>
  <si>
    <t>Refuse Bins</t>
  </si>
  <si>
    <t>1x per week</t>
  </si>
  <si>
    <t>2x per week</t>
  </si>
  <si>
    <t>3x per week</t>
  </si>
  <si>
    <t>4x per week</t>
  </si>
  <si>
    <t>5x per week</t>
  </si>
  <si>
    <t>6x per week</t>
  </si>
  <si>
    <t>7x per week</t>
  </si>
  <si>
    <t>1.5 Cubic Yard Bin</t>
  </si>
  <si>
    <t>2 Cubic Yard Bin</t>
  </si>
  <si>
    <t>3 Cubic Yard Bin</t>
  </si>
  <si>
    <t>4 Cubic Yard Bin</t>
  </si>
  <si>
    <t>3 Cubic Yard Compactor</t>
  </si>
  <si>
    <t>Recycling Bins</t>
  </si>
  <si>
    <t xml:space="preserve">Restaurants </t>
  </si>
  <si>
    <t>Restaurant Mixed Waste Containers</t>
  </si>
  <si>
    <t>Roll-Off Collections</t>
  </si>
  <si>
    <t>10 Cubic Yard per roll-off</t>
  </si>
  <si>
    <t>25 Cubic Yard per roll-off</t>
  </si>
  <si>
    <t>40 Cubic Yard per roll-off</t>
  </si>
  <si>
    <t>10 Cubic Yard per dump fees per ton</t>
  </si>
  <si>
    <t>25 Cubic Yard per dump fees per ton</t>
  </si>
  <si>
    <t>40 Cubic Yard per dump fees per ton</t>
  </si>
  <si>
    <t>Compactors</t>
  </si>
  <si>
    <t>9 Cubic Yard per roll-off</t>
  </si>
  <si>
    <t>9 Cubic Yard per dump fees per ton</t>
  </si>
  <si>
    <t>Roll-Off Compactor Cleaning Rates</t>
  </si>
  <si>
    <t>Temporary Bins (per bin per collection)</t>
  </si>
  <si>
    <t xml:space="preserve">Miscellaneous Charges </t>
  </si>
  <si>
    <t>Extra pick up per bin</t>
  </si>
  <si>
    <t>Dry Run per bin</t>
  </si>
  <si>
    <t>Relocation Fee per bin</t>
  </si>
  <si>
    <t xml:space="preserve">Impounding- Hauling Roll-Off fee </t>
  </si>
  <si>
    <t>Impounding- 3 Cu Yd. Temporary Bin (per day)</t>
  </si>
  <si>
    <t>Storage- Roll-Off Bin (per day)</t>
  </si>
  <si>
    <t>Storage- 3 Cu Yd. Temporary Bin (per day)</t>
  </si>
  <si>
    <t xml:space="preserve">Cleaning Fee per bin </t>
  </si>
  <si>
    <t>LEED Debris Processing (per load)</t>
  </si>
  <si>
    <t>Emergency Site Clean-Up</t>
  </si>
  <si>
    <t>Actual Cost</t>
  </si>
  <si>
    <t>Shopping Cart Retrieval Fee</t>
  </si>
  <si>
    <t>Sunday Service Surcharge</t>
  </si>
  <si>
    <t>Scenario 2 Customer Rate Increases</t>
  </si>
  <si>
    <t>Commercial</t>
  </si>
  <si>
    <r>
      <rPr>
        <b/>
        <sz val="11"/>
        <color rgb="FFFF0000"/>
        <rFont val="Calibri"/>
        <family val="2"/>
        <scheme val="minor"/>
      </rPr>
      <t xml:space="preserve">3. </t>
    </r>
    <r>
      <rPr>
        <b/>
        <sz val="11"/>
        <color theme="1"/>
        <rFont val="Calibri"/>
        <family val="2"/>
        <scheme val="minor"/>
      </rPr>
      <t xml:space="preserve"> Enter charges on your current utility bill (enter 0 if charge is not applicable.)</t>
    </r>
  </si>
  <si>
    <t>Utility Bill Examples:</t>
  </si>
  <si>
    <t>*For Multi-Family customers receiving cart service, please use the residential bill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</si>
</sst>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00_);_(&quot;$&quot;* \(#,##0.00000\);_(&quot;$&quot;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4" borderId="4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/>
    </xf>
    <xf numFmtId="0" fontId="0" fillId="4" borderId="2" xfId="0" applyFill="1" applyBorder="1"/>
    <xf numFmtId="0" fontId="0" fillId="4" borderId="0" xfId="0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indent="3"/>
    </xf>
    <xf numFmtId="0" fontId="0" fillId="4" borderId="5" xfId="0" applyFill="1" applyBorder="1"/>
    <xf numFmtId="0" fontId="0" fillId="4" borderId="4" xfId="0" applyFont="1" applyFill="1" applyBorder="1" applyAlignment="1">
      <alignment horizontal="left" indent="3"/>
    </xf>
    <xf numFmtId="0" fontId="0" fillId="4" borderId="0" xfId="0" applyFont="1" applyFill="1" applyBorder="1" applyAlignment="1">
      <alignment horizontal="left" indent="3"/>
    </xf>
    <xf numFmtId="164" fontId="2" fillId="4" borderId="0" xfId="1" applyNumberFormat="1" applyFont="1" applyFill="1" applyBorder="1" applyAlignment="1" applyProtection="1">
      <alignment horizontal="center"/>
      <protection locked="0"/>
    </xf>
    <xf numFmtId="164" fontId="2" fillId="4" borderId="5" xfId="1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left" indent="5"/>
    </xf>
    <xf numFmtId="164" fontId="2" fillId="0" borderId="11" xfId="1" applyNumberFormat="1" applyFont="1" applyFill="1" applyBorder="1" applyAlignment="1" applyProtection="1">
      <alignment horizontal="center"/>
      <protection locked="0"/>
    </xf>
    <xf numFmtId="0" fontId="0" fillId="4" borderId="12" xfId="0" applyFont="1" applyFill="1" applyBorder="1" applyAlignment="1">
      <alignment horizontal="left" indent="3"/>
    </xf>
    <xf numFmtId="0" fontId="0" fillId="4" borderId="13" xfId="0" applyFont="1" applyFill="1" applyBorder="1" applyAlignment="1">
      <alignment horizontal="left" indent="3"/>
    </xf>
    <xf numFmtId="9" fontId="5" fillId="4" borderId="13" xfId="0" applyNumberFormat="1" applyFont="1" applyFill="1" applyBorder="1" applyAlignment="1">
      <alignment horizontal="left"/>
    </xf>
    <xf numFmtId="9" fontId="5" fillId="4" borderId="14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horizontal="center" wrapText="1"/>
    </xf>
    <xf numFmtId="0" fontId="0" fillId="2" borderId="0" xfId="0" applyFill="1" applyBorder="1" applyAlignment="1">
      <alignment horizontal="left" indent="3"/>
    </xf>
    <xf numFmtId="8" fontId="0" fillId="2" borderId="0" xfId="0" applyNumberFormat="1" applyFont="1" applyFill="1" applyBorder="1" applyAlignment="1">
      <alignment horizontal="center"/>
    </xf>
    <xf numFmtId="8" fontId="6" fillId="2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164" fontId="3" fillId="5" borderId="0" xfId="0" applyNumberFormat="1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0" xfId="0" applyFill="1"/>
    <xf numFmtId="0" fontId="3" fillId="0" borderId="0" xfId="0" applyFont="1" applyAlignment="1"/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14" fontId="3" fillId="3" borderId="17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0" fontId="0" fillId="0" borderId="18" xfId="0" applyFont="1" applyBorder="1" applyAlignment="1">
      <alignment horizontal="left"/>
    </xf>
    <xf numFmtId="44" fontId="0" fillId="0" borderId="11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1" fillId="0" borderId="11" xfId="1" applyFont="1" applyBorder="1" applyAlignment="1">
      <alignment horizontal="center"/>
    </xf>
    <xf numFmtId="0" fontId="3" fillId="6" borderId="18" xfId="0" applyFont="1" applyFill="1" applyBorder="1"/>
    <xf numFmtId="44" fontId="0" fillId="6" borderId="11" xfId="1" applyFont="1" applyFill="1" applyBorder="1"/>
    <xf numFmtId="0" fontId="0" fillId="6" borderId="11" xfId="0" applyFill="1" applyBorder="1"/>
    <xf numFmtId="0" fontId="0" fillId="6" borderId="10" xfId="0" applyFill="1" applyBorder="1"/>
    <xf numFmtId="0" fontId="0" fillId="7" borderId="18" xfId="0" applyFill="1" applyBorder="1"/>
    <xf numFmtId="44" fontId="0" fillId="7" borderId="11" xfId="1" applyNumberFormat="1" applyFont="1" applyFill="1" applyBorder="1" applyAlignment="1">
      <alignment horizontal="right"/>
    </xf>
    <xf numFmtId="44" fontId="0" fillId="7" borderId="11" xfId="1" applyFont="1" applyFill="1" applyBorder="1" applyAlignment="1">
      <alignment horizontal="center"/>
    </xf>
    <xf numFmtId="44" fontId="0" fillId="7" borderId="10" xfId="1" applyFont="1" applyFill="1" applyBorder="1" applyAlignment="1">
      <alignment horizontal="center"/>
    </xf>
    <xf numFmtId="0" fontId="0" fillId="0" borderId="18" xfId="0" applyBorder="1"/>
    <xf numFmtId="44" fontId="0" fillId="0" borderId="11" xfId="1" applyNumberFormat="1" applyFont="1" applyBorder="1"/>
    <xf numFmtId="0" fontId="0" fillId="0" borderId="0" xfId="0" applyFill="1" applyBorder="1"/>
    <xf numFmtId="0" fontId="0" fillId="0" borderId="19" xfId="0" applyBorder="1"/>
    <xf numFmtId="44" fontId="0" fillId="0" borderId="20" xfId="1" applyNumberFormat="1" applyFont="1" applyBorder="1"/>
    <xf numFmtId="44" fontId="0" fillId="0" borderId="20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0" fontId="0" fillId="0" borderId="0" xfId="0" applyBorder="1"/>
    <xf numFmtId="44" fontId="0" fillId="0" borderId="0" xfId="1" applyNumberFormat="1" applyFont="1" applyBorder="1"/>
    <xf numFmtId="0" fontId="3" fillId="3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44" fontId="0" fillId="0" borderId="11" xfId="1" applyFont="1" applyBorder="1"/>
    <xf numFmtId="44" fontId="0" fillId="0" borderId="10" xfId="1" applyFont="1" applyBorder="1"/>
    <xf numFmtId="44" fontId="0" fillId="0" borderId="0" xfId="1" applyFont="1" applyBorder="1"/>
    <xf numFmtId="44" fontId="0" fillId="0" borderId="20" xfId="1" applyFont="1" applyBorder="1"/>
    <xf numFmtId="44" fontId="0" fillId="0" borderId="21" xfId="1" applyFont="1" applyBorder="1"/>
    <xf numFmtId="44" fontId="0" fillId="0" borderId="2" xfId="1" applyFont="1" applyBorder="1"/>
    <xf numFmtId="44" fontId="0" fillId="6" borderId="22" xfId="1" applyFont="1" applyFill="1" applyBorder="1"/>
    <xf numFmtId="0" fontId="0" fillId="6" borderId="22" xfId="0" applyFill="1" applyBorder="1"/>
    <xf numFmtId="0" fontId="0" fillId="6" borderId="23" xfId="0" applyFill="1" applyBorder="1"/>
    <xf numFmtId="44" fontId="3" fillId="0" borderId="0" xfId="1" applyFont="1" applyBorder="1"/>
    <xf numFmtId="44" fontId="0" fillId="0" borderId="11" xfId="1" applyNumberFormat="1" applyFont="1" applyBorder="1" applyAlignment="1">
      <alignment horizontal="right"/>
    </xf>
    <xf numFmtId="44" fontId="0" fillId="0" borderId="10" xfId="1" applyNumberFormat="1" applyFont="1" applyBorder="1" applyAlignment="1">
      <alignment horizontal="right"/>
    </xf>
    <xf numFmtId="0" fontId="0" fillId="7" borderId="19" xfId="0" applyFill="1" applyBorder="1"/>
    <xf numFmtId="44" fontId="0" fillId="7" borderId="20" xfId="1" applyNumberFormat="1" applyFont="1" applyFill="1" applyBorder="1" applyAlignment="1">
      <alignment horizontal="right"/>
    </xf>
    <xf numFmtId="44" fontId="0" fillId="7" borderId="20" xfId="1" applyFont="1" applyFill="1" applyBorder="1" applyAlignment="1">
      <alignment horizontal="center"/>
    </xf>
    <xf numFmtId="44" fontId="0" fillId="7" borderId="21" xfId="1" applyFont="1" applyFill="1" applyBorder="1" applyAlignment="1">
      <alignment horizontal="center"/>
    </xf>
    <xf numFmtId="44" fontId="0" fillId="0" borderId="0" xfId="1" applyNumberFormat="1" applyFont="1" applyFill="1" applyBorder="1" applyAlignment="1">
      <alignment horizontal="right"/>
    </xf>
    <xf numFmtId="44" fontId="0" fillId="0" borderId="0" xfId="1" applyFont="1" applyFill="1" applyBorder="1" applyAlignment="1">
      <alignment horizontal="center"/>
    </xf>
    <xf numFmtId="165" fontId="0" fillId="8" borderId="20" xfId="1" applyNumberFormat="1" applyFont="1" applyFill="1" applyBorder="1"/>
    <xf numFmtId="166" fontId="0" fillId="0" borderId="20" xfId="2" applyNumberFormat="1" applyFont="1" applyBorder="1"/>
    <xf numFmtId="166" fontId="0" fillId="0" borderId="21" xfId="2" applyNumberFormat="1" applyFont="1" applyBorder="1"/>
    <xf numFmtId="0" fontId="0" fillId="9" borderId="0" xfId="0" applyFill="1"/>
    <xf numFmtId="0" fontId="6" fillId="4" borderId="0" xfId="0" applyFont="1" applyFill="1" applyBorder="1"/>
    <xf numFmtId="0" fontId="2" fillId="4" borderId="4" xfId="0" applyFont="1" applyFill="1" applyBorder="1" applyAlignment="1">
      <alignment horizontal="left" vertical="top" indent="3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4" borderId="4" xfId="0" applyFont="1" applyFill="1" applyBorder="1" applyAlignment="1">
      <alignment horizontal="left" vertical="top" wrapText="1" indent="3"/>
    </xf>
    <xf numFmtId="0" fontId="2" fillId="4" borderId="0" xfId="0" applyFont="1" applyFill="1" applyBorder="1" applyAlignment="1">
      <alignment horizontal="left" vertical="top" wrapText="1" indent="3"/>
    </xf>
    <xf numFmtId="0" fontId="2" fillId="4" borderId="5" xfId="0" applyFont="1" applyFill="1" applyBorder="1" applyAlignment="1">
      <alignment horizontal="left" vertical="top" wrapText="1" indent="3"/>
    </xf>
    <xf numFmtId="0" fontId="0" fillId="0" borderId="2" xfId="0" applyBorder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3" borderId="1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16</xdr:row>
      <xdr:rowOff>9525</xdr:rowOff>
    </xdr:from>
    <xdr:to>
      <xdr:col>6</xdr:col>
      <xdr:colOff>1028700</xdr:colOff>
      <xdr:row>20</xdr:row>
      <xdr:rowOff>28574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3371850"/>
          <a:ext cx="3076575" cy="78104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0"/>
  <sheetViews>
    <sheetView tabSelected="1" workbookViewId="0">
      <selection activeCell="G9" sqref="G9"/>
    </sheetView>
  </sheetViews>
  <sheetFormatPr defaultRowHeight="15" x14ac:dyDescent="0.25"/>
  <cols>
    <col min="1" max="1" width="3.42578125" customWidth="1"/>
    <col min="2" max="2" width="2.42578125" customWidth="1"/>
    <col min="3" max="3" width="30.28515625" customWidth="1"/>
    <col min="4" max="4" width="19" customWidth="1"/>
    <col min="5" max="5" width="16.42578125" customWidth="1"/>
    <col min="6" max="6" width="18.85546875" customWidth="1"/>
    <col min="7" max="7" width="16.42578125" customWidth="1"/>
    <col min="8" max="8" width="2.5703125" customWidth="1"/>
    <col min="9" max="9" width="2.140625" customWidth="1"/>
    <col min="13" max="13" width="36.7109375" customWidth="1"/>
    <col min="14" max="14" width="11.140625" customWidth="1"/>
    <col min="16" max="16" width="6.7109375" customWidth="1"/>
    <col min="17" max="17" width="13.28515625" customWidth="1"/>
  </cols>
  <sheetData>
    <row r="2" spans="2:8" ht="14.85" customHeight="1" x14ac:dyDescent="0.25">
      <c r="B2" s="99" t="s">
        <v>0</v>
      </c>
      <c r="C2" s="99"/>
      <c r="D2" s="99"/>
      <c r="E2" s="99"/>
      <c r="F2" s="99"/>
      <c r="G2" s="99"/>
      <c r="H2" s="99"/>
    </row>
    <row r="3" spans="2:8" ht="14.85" customHeight="1" x14ac:dyDescent="0.25">
      <c r="B3" s="99" t="s">
        <v>1</v>
      </c>
      <c r="C3" s="99"/>
      <c r="D3" s="99"/>
      <c r="E3" s="99"/>
      <c r="F3" s="99"/>
      <c r="G3" s="99"/>
      <c r="H3" s="99"/>
    </row>
    <row r="4" spans="2:8" ht="14.85" customHeight="1" x14ac:dyDescent="0.25">
      <c r="B4" s="100" t="s">
        <v>2</v>
      </c>
      <c r="C4" s="100"/>
      <c r="D4" s="100"/>
      <c r="E4" s="100"/>
      <c r="F4" s="100"/>
      <c r="G4" s="100"/>
      <c r="H4" s="100"/>
    </row>
    <row r="5" spans="2:8" ht="13.7" customHeight="1" thickBot="1" x14ac:dyDescent="0.3"/>
    <row r="6" spans="2:8" x14ac:dyDescent="0.25">
      <c r="B6" s="1"/>
      <c r="C6" s="2"/>
      <c r="D6" s="2"/>
      <c r="E6" s="2"/>
      <c r="F6" s="2"/>
      <c r="G6" s="2"/>
      <c r="H6" s="3"/>
    </row>
    <row r="7" spans="2:8" ht="15.75" thickBot="1" x14ac:dyDescent="0.3">
      <c r="B7" s="4"/>
      <c r="C7" s="5" t="s">
        <v>3</v>
      </c>
      <c r="D7" s="5"/>
      <c r="E7" s="5"/>
      <c r="F7" s="5"/>
      <c r="G7" s="5"/>
      <c r="H7" s="6"/>
    </row>
    <row r="8" spans="2:8" ht="15.75" thickBot="1" x14ac:dyDescent="0.3">
      <c r="B8" s="4"/>
      <c r="C8" s="7" t="s">
        <v>4</v>
      </c>
      <c r="D8" s="8"/>
      <c r="E8" s="8"/>
      <c r="F8" s="8"/>
      <c r="G8" s="9"/>
      <c r="H8" s="6"/>
    </row>
    <row r="9" spans="2:8" x14ac:dyDescent="0.25">
      <c r="B9" s="4"/>
      <c r="C9" s="10" t="s">
        <v>5</v>
      </c>
      <c r="D9" s="11"/>
      <c r="E9" s="12"/>
      <c r="F9" s="13"/>
      <c r="G9" s="14"/>
      <c r="H9" s="6"/>
    </row>
    <row r="10" spans="2:8" ht="28.5" customHeight="1" x14ac:dyDescent="0.25">
      <c r="B10" s="4"/>
      <c r="C10" s="98" t="str">
        <f>IF(G9="Yes","Please contact customer service at (310) 285-2467 to inquire about Sunday service surcharge.",IF(G9="No","Continue onto Question 2.",""))</f>
        <v/>
      </c>
      <c r="D10" s="15"/>
      <c r="E10" s="13"/>
      <c r="F10" s="13"/>
      <c r="G10" s="16"/>
      <c r="H10" s="6"/>
    </row>
    <row r="11" spans="2:8" x14ac:dyDescent="0.25">
      <c r="B11" s="4"/>
      <c r="C11" s="17"/>
      <c r="D11" s="18"/>
      <c r="E11" s="19"/>
      <c r="F11" s="19"/>
      <c r="G11" s="20"/>
      <c r="H11" s="6"/>
    </row>
    <row r="12" spans="2:8" x14ac:dyDescent="0.25">
      <c r="B12" s="4"/>
      <c r="C12" s="10" t="s">
        <v>6</v>
      </c>
      <c r="D12" s="11"/>
      <c r="E12" s="13"/>
      <c r="F12" s="13"/>
      <c r="G12" s="21"/>
      <c r="H12" s="6"/>
    </row>
    <row r="13" spans="2:8" ht="28.5" customHeight="1" x14ac:dyDescent="0.25">
      <c r="B13" s="4"/>
      <c r="C13" s="101" t="str">
        <f>IF(G12="Yes","Effective July 1, 2021, source-separated recycling bins will be charged at 50% of the trash rate. 
Please contact customer service at (310) 285-2467 to inquire about recycling bin rates.",IF(G12="No","Continue onto Question 3.",""))</f>
        <v/>
      </c>
      <c r="D13" s="102"/>
      <c r="E13" s="102"/>
      <c r="F13" s="102"/>
      <c r="G13" s="103"/>
      <c r="H13" s="6"/>
    </row>
    <row r="14" spans="2:8" x14ac:dyDescent="0.25">
      <c r="B14" s="4"/>
      <c r="C14" s="10"/>
      <c r="D14" s="11"/>
      <c r="E14" s="13"/>
      <c r="F14" s="13"/>
      <c r="G14" s="16"/>
      <c r="H14" s="6"/>
    </row>
    <row r="15" spans="2:8" x14ac:dyDescent="0.25">
      <c r="B15" s="4"/>
      <c r="C15" s="10" t="s">
        <v>84</v>
      </c>
      <c r="D15" s="11"/>
      <c r="E15" s="13"/>
      <c r="F15" s="13"/>
      <c r="G15" s="16"/>
      <c r="H15" s="6"/>
    </row>
    <row r="16" spans="2:8" x14ac:dyDescent="0.25">
      <c r="B16" s="4"/>
      <c r="C16" s="10"/>
      <c r="D16" s="11"/>
      <c r="E16" s="13"/>
      <c r="F16" s="97" t="s">
        <v>85</v>
      </c>
      <c r="G16" s="16"/>
      <c r="H16" s="6"/>
    </row>
    <row r="17" spans="2:8" x14ac:dyDescent="0.25">
      <c r="B17" s="4"/>
      <c r="C17" s="22" t="s">
        <v>7</v>
      </c>
      <c r="D17" s="23"/>
      <c r="E17" s="13"/>
      <c r="F17" s="13"/>
      <c r="G17" s="16"/>
      <c r="H17" s="6"/>
    </row>
    <row r="18" spans="2:8" x14ac:dyDescent="0.25">
      <c r="B18" s="4"/>
      <c r="C18" s="22" t="s">
        <v>8</v>
      </c>
      <c r="D18" s="23"/>
      <c r="E18" s="13"/>
      <c r="F18" s="13"/>
      <c r="G18" s="16"/>
      <c r="H18" s="6"/>
    </row>
    <row r="19" spans="2:8" x14ac:dyDescent="0.25">
      <c r="B19" s="4"/>
      <c r="C19" s="22" t="s">
        <v>9</v>
      </c>
      <c r="D19" s="23"/>
      <c r="E19" s="13"/>
      <c r="F19" s="13"/>
      <c r="G19" s="16"/>
      <c r="H19" s="6"/>
    </row>
    <row r="20" spans="2:8" x14ac:dyDescent="0.25">
      <c r="B20" s="4"/>
      <c r="C20" s="22" t="s">
        <v>10</v>
      </c>
      <c r="D20" s="23"/>
      <c r="E20" s="13"/>
      <c r="F20" s="13"/>
      <c r="G20" s="16"/>
      <c r="H20" s="6"/>
    </row>
    <row r="21" spans="2:8" ht="15.75" thickBot="1" x14ac:dyDescent="0.3">
      <c r="B21" s="4"/>
      <c r="C21" s="24"/>
      <c r="D21" s="25"/>
      <c r="E21" s="26"/>
      <c r="F21" s="26"/>
      <c r="G21" s="27"/>
      <c r="H21" s="6"/>
    </row>
    <row r="22" spans="2:8" x14ac:dyDescent="0.25">
      <c r="B22" s="4"/>
      <c r="C22" s="5"/>
      <c r="D22" s="5"/>
      <c r="E22" s="28"/>
      <c r="F22" s="28"/>
      <c r="G22" s="28"/>
      <c r="H22" s="6"/>
    </row>
    <row r="23" spans="2:8" ht="27.6" customHeight="1" x14ac:dyDescent="0.25">
      <c r="B23" s="4"/>
      <c r="C23" s="29" t="s">
        <v>11</v>
      </c>
      <c r="D23" s="29"/>
      <c r="E23" s="30" t="s">
        <v>12</v>
      </c>
      <c r="F23" s="31" t="s">
        <v>13</v>
      </c>
      <c r="G23" s="30" t="s">
        <v>14</v>
      </c>
      <c r="H23" s="6"/>
    </row>
    <row r="24" spans="2:8" x14ac:dyDescent="0.25">
      <c r="B24" s="4"/>
      <c r="C24" s="32" t="s">
        <v>7</v>
      </c>
      <c r="D24" s="32"/>
      <c r="E24" s="33">
        <f>D17</f>
        <v>0</v>
      </c>
      <c r="F24" s="33">
        <f>ROUND(E24*(1+'DO NOT DELETE - Commercial Rate'!$D$201),2)</f>
        <v>0</v>
      </c>
      <c r="G24" s="33">
        <f>F24-E24</f>
        <v>0</v>
      </c>
      <c r="H24" s="6"/>
    </row>
    <row r="25" spans="2:8" x14ac:dyDescent="0.25">
      <c r="B25" s="4"/>
      <c r="C25" s="32" t="s">
        <v>8</v>
      </c>
      <c r="D25" s="32"/>
      <c r="E25" s="33">
        <f>D18</f>
        <v>0</v>
      </c>
      <c r="F25" s="33">
        <f>ROUND(E25*(1+'DO NOT DELETE - Commercial Rate'!$D$201),2)</f>
        <v>0</v>
      </c>
      <c r="G25" s="33">
        <f t="shared" ref="G25:G27" si="0">F25-E25</f>
        <v>0</v>
      </c>
      <c r="H25" s="6"/>
    </row>
    <row r="26" spans="2:8" x14ac:dyDescent="0.25">
      <c r="B26" s="4"/>
      <c r="C26" s="32" t="s">
        <v>9</v>
      </c>
      <c r="D26" s="32"/>
      <c r="E26" s="33">
        <f>D19</f>
        <v>0</v>
      </c>
      <c r="F26" s="33">
        <f>ROUND(E26*(1+'DO NOT DELETE - Commercial Rate'!$D$201),2)</f>
        <v>0</v>
      </c>
      <c r="G26" s="33">
        <f t="shared" si="0"/>
        <v>0</v>
      </c>
      <c r="H26" s="6"/>
    </row>
    <row r="27" spans="2:8" x14ac:dyDescent="0.25">
      <c r="B27" s="4"/>
      <c r="C27" s="32" t="s">
        <v>10</v>
      </c>
      <c r="D27" s="32"/>
      <c r="E27" s="34">
        <f>D20</f>
        <v>0</v>
      </c>
      <c r="F27" s="34">
        <f>ROUND(E27*(1+'DO NOT DELETE - Commercial Rate'!$D$201),2)</f>
        <v>0</v>
      </c>
      <c r="G27" s="34">
        <f t="shared" si="0"/>
        <v>0</v>
      </c>
      <c r="H27" s="6"/>
    </row>
    <row r="28" spans="2:8" x14ac:dyDescent="0.25">
      <c r="B28" s="4"/>
      <c r="C28" s="35" t="s">
        <v>15</v>
      </c>
      <c r="D28" s="35"/>
      <c r="E28" s="36">
        <f>SUM(E24:E27)</f>
        <v>0</v>
      </c>
      <c r="F28" s="36">
        <f t="shared" ref="F28:G28" si="1">SUM(F24:F27)</f>
        <v>0</v>
      </c>
      <c r="G28" s="36">
        <f t="shared" si="1"/>
        <v>0</v>
      </c>
      <c r="H28" s="6"/>
    </row>
    <row r="29" spans="2:8" ht="15.75" thickBot="1" x14ac:dyDescent="0.3">
      <c r="B29" s="37"/>
      <c r="C29" s="38"/>
      <c r="D29" s="38"/>
      <c r="E29" s="38"/>
      <c r="F29" s="38"/>
      <c r="G29" s="38"/>
      <c r="H29" s="39"/>
    </row>
    <row r="30" spans="2:8" ht="17.45" customHeight="1" x14ac:dyDescent="0.25">
      <c r="B30" s="104" t="s">
        <v>86</v>
      </c>
      <c r="C30" s="104"/>
      <c r="D30" s="104"/>
      <c r="E30" s="104"/>
      <c r="F30" s="104"/>
      <c r="G30" s="104"/>
    </row>
  </sheetData>
  <sheetProtection selectLockedCells="1"/>
  <dataConsolidate/>
  <mergeCells count="5">
    <mergeCell ref="B2:H2"/>
    <mergeCell ref="B3:H3"/>
    <mergeCell ref="B4:H4"/>
    <mergeCell ref="C13:G13"/>
    <mergeCell ref="B30:G30"/>
  </mergeCells>
  <dataValidations count="2">
    <dataValidation allowBlank="1" showInputMessage="1" showErrorMessage="1" error="Input value must be selected from the drop down list" sqref="E11:G11 D17:D20"/>
    <dataValidation type="list" allowBlank="1" showErrorMessage="1" error="Input value must be selected from the drop down list" prompt="Use drop down list to enter data" sqref="G12 G9">
      <formula1>"Yes, No"</formula1>
    </dataValidation>
  </dataValidations>
  <printOptions horizontalCentered="1"/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O202"/>
  <sheetViews>
    <sheetView topLeftCell="A97" workbookViewId="0">
      <selection activeCell="J18" sqref="J18"/>
    </sheetView>
  </sheetViews>
  <sheetFormatPr defaultRowHeight="15" x14ac:dyDescent="0.25"/>
  <cols>
    <col min="1" max="1" width="2.7109375" style="96" customWidth="1"/>
    <col min="2" max="2" width="41.85546875" bestFit="1" customWidth="1"/>
    <col min="3" max="9" width="14.42578125" customWidth="1"/>
    <col min="10" max="14" width="14.7109375" customWidth="1"/>
  </cols>
  <sheetData>
    <row r="1" spans="1:15" x14ac:dyDescent="0.25">
      <c r="A1" s="40"/>
      <c r="B1" s="99" t="s">
        <v>16</v>
      </c>
      <c r="C1" s="99"/>
      <c r="D1" s="99"/>
      <c r="E1" s="99"/>
      <c r="F1" s="99"/>
      <c r="G1" s="99"/>
      <c r="H1" s="99"/>
      <c r="I1" s="99"/>
      <c r="J1" s="41"/>
      <c r="K1" s="41"/>
      <c r="L1" s="41"/>
      <c r="M1" s="41"/>
      <c r="N1" s="41"/>
      <c r="O1" s="41"/>
    </row>
    <row r="2" spans="1:15" x14ac:dyDescent="0.25">
      <c r="A2" s="40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5.75" thickBot="1" x14ac:dyDescent="0.3">
      <c r="A3" s="40"/>
      <c r="B3" s="108" t="s">
        <v>17</v>
      </c>
      <c r="C3" s="108"/>
      <c r="D3" s="108"/>
      <c r="E3" s="108"/>
      <c r="F3" s="108"/>
      <c r="G3" s="108"/>
      <c r="H3" s="108"/>
      <c r="I3" s="109"/>
      <c r="J3" s="41"/>
      <c r="K3" s="41"/>
      <c r="L3" s="41"/>
      <c r="M3" s="41"/>
      <c r="N3" s="41"/>
      <c r="O3" s="41"/>
    </row>
    <row r="4" spans="1:15" ht="45" x14ac:dyDescent="0.25">
      <c r="A4" s="40"/>
      <c r="B4" s="42" t="s">
        <v>18</v>
      </c>
      <c r="C4" s="43" t="s">
        <v>19</v>
      </c>
      <c r="D4" s="44" t="s">
        <v>20</v>
      </c>
      <c r="E4" s="44" t="s">
        <v>21</v>
      </c>
      <c r="F4" s="44" t="s">
        <v>22</v>
      </c>
      <c r="G4" s="44" t="s">
        <v>23</v>
      </c>
      <c r="H4" s="45" t="s">
        <v>24</v>
      </c>
      <c r="I4" s="46"/>
      <c r="J4" s="47"/>
      <c r="K4" s="47"/>
      <c r="L4" s="47"/>
      <c r="M4" s="47"/>
      <c r="N4" s="47"/>
    </row>
    <row r="5" spans="1:15" x14ac:dyDescent="0.25">
      <c r="A5" s="40"/>
      <c r="B5" s="48" t="s">
        <v>25</v>
      </c>
      <c r="C5" s="49">
        <v>108.68</v>
      </c>
      <c r="D5" s="49">
        <f t="shared" ref="D5:H7" si="0">ROUND(C5*(1+D$201),2)</f>
        <v>120.2</v>
      </c>
      <c r="E5" s="49">
        <f t="shared" si="0"/>
        <v>132.94</v>
      </c>
      <c r="F5" s="49">
        <f t="shared" si="0"/>
        <v>147.03</v>
      </c>
      <c r="G5" s="49">
        <f t="shared" si="0"/>
        <v>162.62</v>
      </c>
      <c r="H5" s="50">
        <f t="shared" si="0"/>
        <v>179.86</v>
      </c>
      <c r="I5" s="51"/>
      <c r="J5" s="52"/>
      <c r="K5" s="52"/>
      <c r="L5" s="52"/>
      <c r="M5" s="52"/>
      <c r="N5" s="52"/>
    </row>
    <row r="6" spans="1:15" x14ac:dyDescent="0.25">
      <c r="A6" s="40"/>
      <c r="B6" s="48" t="s">
        <v>26</v>
      </c>
      <c r="C6" s="49">
        <v>27.17</v>
      </c>
      <c r="D6" s="49">
        <f t="shared" si="0"/>
        <v>30.05</v>
      </c>
      <c r="E6" s="49">
        <f t="shared" si="0"/>
        <v>33.24</v>
      </c>
      <c r="F6" s="49">
        <f t="shared" si="0"/>
        <v>36.76</v>
      </c>
      <c r="G6" s="49">
        <f t="shared" si="0"/>
        <v>40.659999999999997</v>
      </c>
      <c r="H6" s="50">
        <f t="shared" si="0"/>
        <v>44.97</v>
      </c>
      <c r="I6" s="51"/>
      <c r="J6" s="52"/>
      <c r="K6" s="52"/>
      <c r="L6" s="52"/>
      <c r="M6" s="52"/>
      <c r="N6" s="52"/>
    </row>
    <row r="7" spans="1:15" x14ac:dyDescent="0.25">
      <c r="A7" s="40"/>
      <c r="B7" s="48" t="s">
        <v>27</v>
      </c>
      <c r="C7" s="53">
        <v>10.16</v>
      </c>
      <c r="D7" s="49">
        <f t="shared" si="0"/>
        <v>11.24</v>
      </c>
      <c r="E7" s="49">
        <f t="shared" si="0"/>
        <v>12.43</v>
      </c>
      <c r="F7" s="49">
        <f t="shared" si="0"/>
        <v>13.75</v>
      </c>
      <c r="G7" s="49">
        <f t="shared" si="0"/>
        <v>15.21</v>
      </c>
      <c r="H7" s="50">
        <f t="shared" si="0"/>
        <v>16.82</v>
      </c>
      <c r="I7" s="51"/>
      <c r="J7" s="52"/>
      <c r="K7" s="52"/>
      <c r="L7" s="52"/>
      <c r="M7" s="52"/>
      <c r="N7" s="52"/>
    </row>
    <row r="8" spans="1:15" x14ac:dyDescent="0.25">
      <c r="A8" s="40"/>
      <c r="B8" s="54" t="s">
        <v>28</v>
      </c>
      <c r="C8" s="55"/>
      <c r="D8" s="56"/>
      <c r="E8" s="56"/>
      <c r="F8" s="56"/>
      <c r="G8" s="56"/>
      <c r="H8" s="57"/>
      <c r="I8" s="51"/>
      <c r="J8" s="52"/>
      <c r="K8" s="52"/>
      <c r="L8" s="52"/>
      <c r="M8" s="52"/>
      <c r="N8" s="52"/>
    </row>
    <row r="9" spans="1:15" ht="14.45" customHeight="1" x14ac:dyDescent="0.25">
      <c r="A9" s="40"/>
      <c r="B9" s="58" t="s">
        <v>29</v>
      </c>
      <c r="C9" s="59" t="s">
        <v>30</v>
      </c>
      <c r="D9" s="60">
        <v>45</v>
      </c>
      <c r="E9" s="60">
        <f t="shared" ref="E9:H10" si="1">ROUND(D9*(1+E$201),2)</f>
        <v>49.77</v>
      </c>
      <c r="F9" s="60">
        <f t="shared" si="1"/>
        <v>55.05</v>
      </c>
      <c r="G9" s="60">
        <f t="shared" si="1"/>
        <v>60.89</v>
      </c>
      <c r="H9" s="61">
        <f t="shared" si="1"/>
        <v>67.34</v>
      </c>
      <c r="I9" s="51"/>
      <c r="J9" s="52"/>
      <c r="K9" s="52"/>
      <c r="L9" s="52"/>
      <c r="M9" s="52"/>
      <c r="N9" s="52"/>
    </row>
    <row r="10" spans="1:15" x14ac:dyDescent="0.25">
      <c r="A10" s="40"/>
      <c r="B10" s="58" t="s">
        <v>31</v>
      </c>
      <c r="C10" s="59" t="s">
        <v>30</v>
      </c>
      <c r="D10" s="60">
        <v>90</v>
      </c>
      <c r="E10" s="60">
        <f t="shared" si="1"/>
        <v>99.54</v>
      </c>
      <c r="F10" s="60">
        <f t="shared" si="1"/>
        <v>110.09</v>
      </c>
      <c r="G10" s="60">
        <f t="shared" si="1"/>
        <v>121.76</v>
      </c>
      <c r="H10" s="61">
        <f t="shared" si="1"/>
        <v>134.66999999999999</v>
      </c>
      <c r="I10" s="51"/>
      <c r="J10" s="52"/>
      <c r="K10" s="52"/>
      <c r="L10" s="52"/>
      <c r="M10" s="52"/>
      <c r="N10" s="52"/>
    </row>
    <row r="11" spans="1:15" x14ac:dyDescent="0.25">
      <c r="A11" s="40"/>
      <c r="B11" s="54" t="s">
        <v>32</v>
      </c>
      <c r="C11" s="55"/>
      <c r="D11" s="56"/>
      <c r="E11" s="56"/>
      <c r="F11" s="56"/>
      <c r="G11" s="56"/>
      <c r="H11" s="57"/>
      <c r="I11" s="51"/>
    </row>
    <row r="12" spans="1:15" x14ac:dyDescent="0.25">
      <c r="A12" s="40"/>
      <c r="B12" s="62" t="s">
        <v>33</v>
      </c>
      <c r="C12" s="63">
        <v>42.3</v>
      </c>
      <c r="D12" s="49">
        <f t="shared" ref="D12:H18" si="2">ROUND(C12*(1+D$201),2)</f>
        <v>46.78</v>
      </c>
      <c r="E12" s="49">
        <f t="shared" si="2"/>
        <v>51.74</v>
      </c>
      <c r="F12" s="49">
        <f t="shared" si="2"/>
        <v>57.22</v>
      </c>
      <c r="G12" s="49">
        <f t="shared" si="2"/>
        <v>63.29</v>
      </c>
      <c r="H12" s="50">
        <f t="shared" si="2"/>
        <v>70</v>
      </c>
      <c r="I12" s="51"/>
    </row>
    <row r="13" spans="1:15" x14ac:dyDescent="0.25">
      <c r="A13" s="40"/>
      <c r="B13" s="62" t="s">
        <v>34</v>
      </c>
      <c r="C13" s="63">
        <v>67.7</v>
      </c>
      <c r="D13" s="49">
        <f t="shared" si="2"/>
        <v>74.88</v>
      </c>
      <c r="E13" s="49">
        <f t="shared" si="2"/>
        <v>82.82</v>
      </c>
      <c r="F13" s="49">
        <f t="shared" si="2"/>
        <v>91.6</v>
      </c>
      <c r="G13" s="49">
        <f t="shared" si="2"/>
        <v>101.31</v>
      </c>
      <c r="H13" s="50">
        <f t="shared" si="2"/>
        <v>112.05</v>
      </c>
      <c r="I13" s="64"/>
    </row>
    <row r="14" spans="1:15" x14ac:dyDescent="0.25">
      <c r="A14" s="40"/>
      <c r="B14" s="62" t="s">
        <v>35</v>
      </c>
      <c r="C14" s="63">
        <v>93.1</v>
      </c>
      <c r="D14" s="49">
        <f t="shared" si="2"/>
        <v>102.97</v>
      </c>
      <c r="E14" s="49">
        <f t="shared" si="2"/>
        <v>113.88</v>
      </c>
      <c r="F14" s="49">
        <f t="shared" si="2"/>
        <v>125.95</v>
      </c>
      <c r="G14" s="49">
        <f t="shared" si="2"/>
        <v>139.30000000000001</v>
      </c>
      <c r="H14" s="50">
        <f t="shared" si="2"/>
        <v>154.07</v>
      </c>
      <c r="I14" s="64"/>
    </row>
    <row r="15" spans="1:15" x14ac:dyDescent="0.25">
      <c r="A15" s="40"/>
      <c r="B15" s="62" t="s">
        <v>36</v>
      </c>
      <c r="C15" s="63">
        <v>118.5</v>
      </c>
      <c r="D15" s="49">
        <f t="shared" si="2"/>
        <v>131.06</v>
      </c>
      <c r="E15" s="49">
        <f t="shared" si="2"/>
        <v>144.94999999999999</v>
      </c>
      <c r="F15" s="49">
        <f t="shared" si="2"/>
        <v>160.31</v>
      </c>
      <c r="G15" s="49">
        <f t="shared" si="2"/>
        <v>177.3</v>
      </c>
      <c r="H15" s="50">
        <f t="shared" si="2"/>
        <v>196.09</v>
      </c>
      <c r="I15" s="64"/>
    </row>
    <row r="16" spans="1:15" x14ac:dyDescent="0.25">
      <c r="A16" s="40"/>
      <c r="B16" s="62" t="s">
        <v>37</v>
      </c>
      <c r="C16" s="63">
        <v>143.9</v>
      </c>
      <c r="D16" s="49">
        <f t="shared" si="2"/>
        <v>159.15</v>
      </c>
      <c r="E16" s="49">
        <f t="shared" si="2"/>
        <v>176.02</v>
      </c>
      <c r="F16" s="49">
        <f t="shared" si="2"/>
        <v>194.68</v>
      </c>
      <c r="G16" s="49">
        <f t="shared" si="2"/>
        <v>215.32</v>
      </c>
      <c r="H16" s="50">
        <f t="shared" si="2"/>
        <v>238.14</v>
      </c>
      <c r="I16" s="64"/>
    </row>
    <row r="17" spans="1:14" x14ac:dyDescent="0.25">
      <c r="A17" s="40"/>
      <c r="B17" s="62" t="s">
        <v>38</v>
      </c>
      <c r="C17" s="63">
        <v>169.3</v>
      </c>
      <c r="D17" s="49">
        <f t="shared" si="2"/>
        <v>187.25</v>
      </c>
      <c r="E17" s="49">
        <f t="shared" si="2"/>
        <v>207.1</v>
      </c>
      <c r="F17" s="49">
        <f t="shared" si="2"/>
        <v>229.05</v>
      </c>
      <c r="G17" s="49">
        <f t="shared" si="2"/>
        <v>253.33</v>
      </c>
      <c r="H17" s="50">
        <f t="shared" si="2"/>
        <v>280.18</v>
      </c>
      <c r="I17" s="64"/>
    </row>
    <row r="18" spans="1:14" ht="15.75" thickBot="1" x14ac:dyDescent="0.3">
      <c r="A18" s="40"/>
      <c r="B18" s="65" t="s">
        <v>39</v>
      </c>
      <c r="C18" s="66">
        <v>194.7</v>
      </c>
      <c r="D18" s="67">
        <f t="shared" si="2"/>
        <v>215.34</v>
      </c>
      <c r="E18" s="67">
        <f t="shared" si="2"/>
        <v>238.17</v>
      </c>
      <c r="F18" s="67">
        <f t="shared" si="2"/>
        <v>263.42</v>
      </c>
      <c r="G18" s="67">
        <f t="shared" si="2"/>
        <v>291.33999999999997</v>
      </c>
      <c r="H18" s="68">
        <f t="shared" si="2"/>
        <v>322.22000000000003</v>
      </c>
      <c r="I18" s="64"/>
    </row>
    <row r="19" spans="1:14" x14ac:dyDescent="0.25">
      <c r="A19" s="40"/>
      <c r="B19" s="69"/>
      <c r="C19" s="70"/>
      <c r="D19" s="69"/>
      <c r="E19" s="69"/>
      <c r="F19" s="69"/>
      <c r="G19" s="69"/>
      <c r="H19" s="69"/>
      <c r="I19" s="69"/>
    </row>
    <row r="20" spans="1:14" ht="15.75" thickBot="1" x14ac:dyDescent="0.3">
      <c r="A20" s="40"/>
      <c r="B20" s="108" t="s">
        <v>40</v>
      </c>
      <c r="C20" s="108"/>
      <c r="D20" s="108"/>
      <c r="E20" s="108"/>
      <c r="F20" s="108"/>
      <c r="G20" s="108"/>
      <c r="H20" s="108"/>
      <c r="I20" s="109"/>
    </row>
    <row r="21" spans="1:14" x14ac:dyDescent="0.25">
      <c r="A21" s="40"/>
      <c r="B21" s="105" t="s">
        <v>19</v>
      </c>
      <c r="C21" s="106"/>
      <c r="D21" s="106"/>
      <c r="E21" s="106"/>
      <c r="F21" s="106"/>
      <c r="G21" s="106"/>
      <c r="H21" s="106"/>
      <c r="I21" s="107"/>
    </row>
    <row r="22" spans="1:14" x14ac:dyDescent="0.25">
      <c r="A22" s="40"/>
      <c r="B22" s="71" t="s">
        <v>18</v>
      </c>
      <c r="C22" s="72" t="s">
        <v>41</v>
      </c>
      <c r="D22" s="73" t="s">
        <v>42</v>
      </c>
      <c r="E22" s="73" t="s">
        <v>43</v>
      </c>
      <c r="F22" s="73" t="s">
        <v>44</v>
      </c>
      <c r="G22" s="73" t="s">
        <v>45</v>
      </c>
      <c r="H22" s="73" t="s">
        <v>46</v>
      </c>
      <c r="I22" s="74" t="s">
        <v>47</v>
      </c>
    </row>
    <row r="23" spans="1:14" x14ac:dyDescent="0.25">
      <c r="A23" s="40"/>
      <c r="B23" s="62" t="s">
        <v>48</v>
      </c>
      <c r="C23" s="75">
        <v>95</v>
      </c>
      <c r="D23" s="75">
        <v>157.5</v>
      </c>
      <c r="E23" s="75">
        <v>216.6</v>
      </c>
      <c r="F23" s="75">
        <v>274.5</v>
      </c>
      <c r="G23" s="75">
        <v>327.8</v>
      </c>
      <c r="H23" s="75">
        <v>382.3</v>
      </c>
      <c r="I23" s="76">
        <v>515.5</v>
      </c>
    </row>
    <row r="24" spans="1:14" x14ac:dyDescent="0.25">
      <c r="A24" s="40"/>
      <c r="B24" s="62" t="s">
        <v>49</v>
      </c>
      <c r="C24" s="75">
        <v>105.4</v>
      </c>
      <c r="D24" s="75">
        <v>173.8</v>
      </c>
      <c r="E24" s="75">
        <v>238.6</v>
      </c>
      <c r="F24" s="75">
        <v>302.3</v>
      </c>
      <c r="G24" s="75">
        <v>363.7</v>
      </c>
      <c r="H24" s="75">
        <v>422.8</v>
      </c>
      <c r="I24" s="76">
        <v>568.79999999999995</v>
      </c>
    </row>
    <row r="25" spans="1:14" x14ac:dyDescent="0.25">
      <c r="A25" s="40"/>
      <c r="B25" s="62" t="s">
        <v>50</v>
      </c>
      <c r="C25" s="75">
        <v>115.8</v>
      </c>
      <c r="D25" s="75">
        <v>191.1</v>
      </c>
      <c r="E25" s="75">
        <v>263</v>
      </c>
      <c r="F25" s="75">
        <v>331.3</v>
      </c>
      <c r="G25" s="75">
        <v>398.5</v>
      </c>
      <c r="H25" s="75">
        <v>463.4</v>
      </c>
      <c r="I25" s="76">
        <v>624.4</v>
      </c>
    </row>
    <row r="26" spans="1:14" x14ac:dyDescent="0.25">
      <c r="A26" s="40"/>
      <c r="B26" s="62" t="s">
        <v>51</v>
      </c>
      <c r="C26" s="75">
        <v>134.4</v>
      </c>
      <c r="D26" s="75">
        <v>220.1</v>
      </c>
      <c r="E26" s="75">
        <v>303.5</v>
      </c>
      <c r="F26" s="75">
        <v>385.7</v>
      </c>
      <c r="G26" s="75">
        <v>463.4</v>
      </c>
      <c r="H26" s="75">
        <v>537.5</v>
      </c>
      <c r="I26" s="76">
        <v>725.2</v>
      </c>
    </row>
    <row r="27" spans="1:14" x14ac:dyDescent="0.25">
      <c r="A27" s="40"/>
      <c r="B27" s="62" t="s">
        <v>52</v>
      </c>
      <c r="C27" s="75">
        <v>213.1</v>
      </c>
      <c r="D27" s="75">
        <v>349.9</v>
      </c>
      <c r="E27" s="75">
        <v>484.2</v>
      </c>
      <c r="F27" s="75">
        <v>611.6</v>
      </c>
      <c r="G27" s="75">
        <v>734.4</v>
      </c>
      <c r="H27" s="75">
        <v>852.6</v>
      </c>
      <c r="I27" s="76">
        <v>1151.4000000000001</v>
      </c>
      <c r="J27" s="77"/>
      <c r="K27" s="77"/>
      <c r="L27" s="77"/>
      <c r="M27" s="77"/>
      <c r="N27" s="69"/>
    </row>
    <row r="28" spans="1:14" x14ac:dyDescent="0.25">
      <c r="A28" s="40"/>
      <c r="B28" s="110" t="str">
        <f>D4</f>
        <v>Proposed Rate Effective 
July 1, 2021</v>
      </c>
      <c r="C28" s="111"/>
      <c r="D28" s="111"/>
      <c r="E28" s="111"/>
      <c r="F28" s="111"/>
      <c r="G28" s="111"/>
      <c r="H28" s="111"/>
      <c r="I28" s="112"/>
      <c r="J28" s="77"/>
      <c r="K28" s="77"/>
      <c r="L28" s="77"/>
      <c r="M28" s="77"/>
      <c r="N28" s="69"/>
    </row>
    <row r="29" spans="1:14" x14ac:dyDescent="0.25">
      <c r="A29" s="40"/>
      <c r="B29" s="62" t="s">
        <v>48</v>
      </c>
      <c r="C29" s="75">
        <f t="shared" ref="C29:I33" si="3">ROUND(C23*(1+$D$201),2)</f>
        <v>105.07</v>
      </c>
      <c r="D29" s="75">
        <f t="shared" si="3"/>
        <v>174.2</v>
      </c>
      <c r="E29" s="75">
        <f t="shared" si="3"/>
        <v>239.56</v>
      </c>
      <c r="F29" s="75">
        <f t="shared" si="3"/>
        <v>303.60000000000002</v>
      </c>
      <c r="G29" s="75">
        <f t="shared" si="3"/>
        <v>362.55</v>
      </c>
      <c r="H29" s="75">
        <f t="shared" si="3"/>
        <v>422.82</v>
      </c>
      <c r="I29" s="76">
        <f t="shared" si="3"/>
        <v>570.14</v>
      </c>
      <c r="J29" s="77"/>
      <c r="K29" s="77"/>
      <c r="L29" s="77"/>
      <c r="M29" s="77"/>
      <c r="N29" s="69"/>
    </row>
    <row r="30" spans="1:14" x14ac:dyDescent="0.25">
      <c r="A30" s="40"/>
      <c r="B30" s="62" t="s">
        <v>49</v>
      </c>
      <c r="C30" s="75">
        <f t="shared" si="3"/>
        <v>116.57</v>
      </c>
      <c r="D30" s="75">
        <f t="shared" si="3"/>
        <v>192.22</v>
      </c>
      <c r="E30" s="75">
        <f t="shared" si="3"/>
        <v>263.89</v>
      </c>
      <c r="F30" s="75">
        <f t="shared" si="3"/>
        <v>334.34</v>
      </c>
      <c r="G30" s="75">
        <f t="shared" si="3"/>
        <v>402.25</v>
      </c>
      <c r="H30" s="75">
        <f t="shared" si="3"/>
        <v>467.62</v>
      </c>
      <c r="I30" s="76">
        <f t="shared" si="3"/>
        <v>629.09</v>
      </c>
      <c r="J30" s="77"/>
      <c r="K30" s="77"/>
      <c r="L30" s="77"/>
      <c r="M30" s="77"/>
      <c r="N30" s="69"/>
    </row>
    <row r="31" spans="1:14" x14ac:dyDescent="0.25">
      <c r="A31" s="40"/>
      <c r="B31" s="62" t="s">
        <v>50</v>
      </c>
      <c r="C31" s="75">
        <f t="shared" si="3"/>
        <v>128.07</v>
      </c>
      <c r="D31" s="75">
        <f t="shared" si="3"/>
        <v>211.36</v>
      </c>
      <c r="E31" s="75">
        <f t="shared" si="3"/>
        <v>290.88</v>
      </c>
      <c r="F31" s="75">
        <f t="shared" si="3"/>
        <v>366.42</v>
      </c>
      <c r="G31" s="75">
        <f t="shared" si="3"/>
        <v>440.74</v>
      </c>
      <c r="H31" s="75">
        <f t="shared" si="3"/>
        <v>512.52</v>
      </c>
      <c r="I31" s="76">
        <f t="shared" si="3"/>
        <v>690.59</v>
      </c>
      <c r="J31" s="77"/>
      <c r="K31" s="77"/>
      <c r="L31" s="77"/>
      <c r="M31" s="77"/>
      <c r="N31" s="69"/>
    </row>
    <row r="32" spans="1:14" x14ac:dyDescent="0.25">
      <c r="A32" s="40"/>
      <c r="B32" s="62" t="s">
        <v>51</v>
      </c>
      <c r="C32" s="75">
        <f t="shared" si="3"/>
        <v>148.65</v>
      </c>
      <c r="D32" s="75">
        <f t="shared" si="3"/>
        <v>243.43</v>
      </c>
      <c r="E32" s="75">
        <f t="shared" si="3"/>
        <v>335.67</v>
      </c>
      <c r="F32" s="75">
        <f t="shared" si="3"/>
        <v>426.58</v>
      </c>
      <c r="G32" s="75">
        <f t="shared" si="3"/>
        <v>512.52</v>
      </c>
      <c r="H32" s="75">
        <f t="shared" si="3"/>
        <v>594.48</v>
      </c>
      <c r="I32" s="76">
        <f t="shared" si="3"/>
        <v>802.07</v>
      </c>
      <c r="J32" s="77"/>
      <c r="K32" s="77"/>
      <c r="L32" s="77"/>
      <c r="M32" s="77"/>
      <c r="N32" s="69"/>
    </row>
    <row r="33" spans="1:14" x14ac:dyDescent="0.25">
      <c r="A33" s="40"/>
      <c r="B33" s="62" t="s">
        <v>52</v>
      </c>
      <c r="C33" s="75">
        <f t="shared" si="3"/>
        <v>235.69</v>
      </c>
      <c r="D33" s="75">
        <f t="shared" si="3"/>
        <v>386.99</v>
      </c>
      <c r="E33" s="75">
        <f t="shared" si="3"/>
        <v>535.53</v>
      </c>
      <c r="F33" s="75">
        <f t="shared" si="3"/>
        <v>676.43</v>
      </c>
      <c r="G33" s="75">
        <f t="shared" si="3"/>
        <v>812.25</v>
      </c>
      <c r="H33" s="75">
        <f t="shared" si="3"/>
        <v>942.98</v>
      </c>
      <c r="I33" s="76">
        <f t="shared" si="3"/>
        <v>1273.45</v>
      </c>
      <c r="J33" s="77"/>
      <c r="K33" s="77"/>
      <c r="L33" s="77"/>
      <c r="M33" s="77"/>
      <c r="N33" s="69"/>
    </row>
    <row r="34" spans="1:14" ht="14.25" customHeight="1" x14ac:dyDescent="0.25">
      <c r="A34" s="40"/>
      <c r="B34" s="110" t="str">
        <f>E4</f>
        <v>Proposed Rate Effective 
July 1, 2022</v>
      </c>
      <c r="C34" s="111"/>
      <c r="D34" s="111"/>
      <c r="E34" s="111"/>
      <c r="F34" s="111"/>
      <c r="G34" s="111"/>
      <c r="H34" s="111"/>
      <c r="I34" s="112"/>
      <c r="J34" s="77"/>
      <c r="K34" s="77"/>
      <c r="L34" s="77"/>
      <c r="M34" s="77"/>
      <c r="N34" s="69"/>
    </row>
    <row r="35" spans="1:14" x14ac:dyDescent="0.25">
      <c r="A35" s="40"/>
      <c r="B35" s="62" t="s">
        <v>48</v>
      </c>
      <c r="C35" s="75">
        <f t="shared" ref="C35:I39" si="4">ROUND(C29*(1+$E$201),2)</f>
        <v>116.21</v>
      </c>
      <c r="D35" s="75">
        <f t="shared" si="4"/>
        <v>192.67</v>
      </c>
      <c r="E35" s="75">
        <f t="shared" si="4"/>
        <v>264.95</v>
      </c>
      <c r="F35" s="75">
        <f t="shared" si="4"/>
        <v>335.78</v>
      </c>
      <c r="G35" s="75">
        <f t="shared" si="4"/>
        <v>400.98</v>
      </c>
      <c r="H35" s="75">
        <f t="shared" si="4"/>
        <v>467.64</v>
      </c>
      <c r="I35" s="76">
        <f t="shared" si="4"/>
        <v>630.57000000000005</v>
      </c>
      <c r="J35" s="77"/>
      <c r="K35" s="77"/>
      <c r="L35" s="77"/>
      <c r="M35" s="77"/>
      <c r="N35" s="69"/>
    </row>
    <row r="36" spans="1:14" x14ac:dyDescent="0.25">
      <c r="A36" s="40"/>
      <c r="B36" s="62" t="s">
        <v>49</v>
      </c>
      <c r="C36" s="75">
        <f t="shared" si="4"/>
        <v>128.93</v>
      </c>
      <c r="D36" s="75">
        <f t="shared" si="4"/>
        <v>212.6</v>
      </c>
      <c r="E36" s="75">
        <f t="shared" si="4"/>
        <v>291.86</v>
      </c>
      <c r="F36" s="75">
        <f t="shared" si="4"/>
        <v>369.78</v>
      </c>
      <c r="G36" s="75">
        <f t="shared" si="4"/>
        <v>444.89</v>
      </c>
      <c r="H36" s="75">
        <f t="shared" si="4"/>
        <v>517.19000000000005</v>
      </c>
      <c r="I36" s="76">
        <f t="shared" si="4"/>
        <v>695.77</v>
      </c>
      <c r="J36" s="77"/>
      <c r="K36" s="77"/>
      <c r="L36" s="77"/>
      <c r="M36" s="77"/>
      <c r="N36" s="69"/>
    </row>
    <row r="37" spans="1:14" x14ac:dyDescent="0.25">
      <c r="A37" s="40"/>
      <c r="B37" s="62" t="s">
        <v>50</v>
      </c>
      <c r="C37" s="75">
        <f t="shared" si="4"/>
        <v>141.65</v>
      </c>
      <c r="D37" s="75">
        <f t="shared" si="4"/>
        <v>233.76</v>
      </c>
      <c r="E37" s="75">
        <f t="shared" si="4"/>
        <v>321.70999999999998</v>
      </c>
      <c r="F37" s="75">
        <f t="shared" si="4"/>
        <v>405.26</v>
      </c>
      <c r="G37" s="75">
        <f t="shared" si="4"/>
        <v>487.46</v>
      </c>
      <c r="H37" s="75">
        <f t="shared" si="4"/>
        <v>566.85</v>
      </c>
      <c r="I37" s="76">
        <f t="shared" si="4"/>
        <v>763.79</v>
      </c>
      <c r="J37" s="77"/>
      <c r="K37" s="77"/>
      <c r="L37" s="77"/>
      <c r="M37" s="77"/>
      <c r="N37" s="69"/>
    </row>
    <row r="38" spans="1:14" x14ac:dyDescent="0.25">
      <c r="A38" s="40"/>
      <c r="B38" s="62" t="s">
        <v>51</v>
      </c>
      <c r="C38" s="75">
        <f t="shared" si="4"/>
        <v>164.41</v>
      </c>
      <c r="D38" s="75">
        <f t="shared" si="4"/>
        <v>269.23</v>
      </c>
      <c r="E38" s="75">
        <f t="shared" si="4"/>
        <v>371.25</v>
      </c>
      <c r="F38" s="75">
        <f t="shared" si="4"/>
        <v>471.8</v>
      </c>
      <c r="G38" s="75">
        <f t="shared" si="4"/>
        <v>566.85</v>
      </c>
      <c r="H38" s="75">
        <f t="shared" si="4"/>
        <v>657.49</v>
      </c>
      <c r="I38" s="76">
        <f t="shared" si="4"/>
        <v>887.09</v>
      </c>
      <c r="J38" s="77"/>
      <c r="K38" s="77"/>
      <c r="L38" s="77"/>
      <c r="M38" s="77"/>
      <c r="N38" s="69"/>
    </row>
    <row r="39" spans="1:14" x14ac:dyDescent="0.25">
      <c r="A39" s="40"/>
      <c r="B39" s="62" t="s">
        <v>52</v>
      </c>
      <c r="C39" s="75">
        <f t="shared" si="4"/>
        <v>260.67</v>
      </c>
      <c r="D39" s="75">
        <f t="shared" si="4"/>
        <v>428.01</v>
      </c>
      <c r="E39" s="75">
        <f t="shared" si="4"/>
        <v>592.29999999999995</v>
      </c>
      <c r="F39" s="75">
        <f t="shared" si="4"/>
        <v>748.13</v>
      </c>
      <c r="G39" s="75">
        <f t="shared" si="4"/>
        <v>898.35</v>
      </c>
      <c r="H39" s="75">
        <f t="shared" si="4"/>
        <v>1042.94</v>
      </c>
      <c r="I39" s="76">
        <f t="shared" si="4"/>
        <v>1408.44</v>
      </c>
      <c r="J39" s="77"/>
      <c r="K39" s="77"/>
      <c r="L39" s="77"/>
      <c r="M39" s="77"/>
      <c r="N39" s="69"/>
    </row>
    <row r="40" spans="1:14" x14ac:dyDescent="0.25">
      <c r="A40" s="40"/>
      <c r="B40" s="110" t="str">
        <f>F4</f>
        <v>Proposed Rate Effective 
July 1, 2023</v>
      </c>
      <c r="C40" s="111"/>
      <c r="D40" s="111"/>
      <c r="E40" s="111"/>
      <c r="F40" s="111"/>
      <c r="G40" s="111"/>
      <c r="H40" s="111"/>
      <c r="I40" s="112"/>
      <c r="J40" s="77"/>
      <c r="K40" s="77"/>
      <c r="L40" s="77"/>
      <c r="M40" s="77"/>
      <c r="N40" s="69"/>
    </row>
    <row r="41" spans="1:14" x14ac:dyDescent="0.25">
      <c r="A41" s="40"/>
      <c r="B41" s="62" t="s">
        <v>48</v>
      </c>
      <c r="C41" s="75">
        <f t="shared" ref="C41:I45" si="5">ROUND(C35*(1+$F$201),2)</f>
        <v>128.53</v>
      </c>
      <c r="D41" s="75">
        <f t="shared" si="5"/>
        <v>213.09</v>
      </c>
      <c r="E41" s="75">
        <f t="shared" si="5"/>
        <v>293.02999999999997</v>
      </c>
      <c r="F41" s="75">
        <f t="shared" si="5"/>
        <v>371.37</v>
      </c>
      <c r="G41" s="75">
        <f t="shared" si="5"/>
        <v>443.48</v>
      </c>
      <c r="H41" s="75">
        <f t="shared" si="5"/>
        <v>517.21</v>
      </c>
      <c r="I41" s="76">
        <f t="shared" si="5"/>
        <v>697.41</v>
      </c>
      <c r="J41" s="77"/>
      <c r="K41" s="77"/>
      <c r="L41" s="77"/>
      <c r="M41" s="77"/>
      <c r="N41" s="69"/>
    </row>
    <row r="42" spans="1:14" x14ac:dyDescent="0.25">
      <c r="A42" s="40"/>
      <c r="B42" s="62" t="s">
        <v>49</v>
      </c>
      <c r="C42" s="75">
        <f t="shared" si="5"/>
        <v>142.6</v>
      </c>
      <c r="D42" s="75">
        <f t="shared" si="5"/>
        <v>235.14</v>
      </c>
      <c r="E42" s="75">
        <f t="shared" si="5"/>
        <v>322.8</v>
      </c>
      <c r="F42" s="75">
        <f t="shared" si="5"/>
        <v>408.98</v>
      </c>
      <c r="G42" s="75">
        <f t="shared" si="5"/>
        <v>492.05</v>
      </c>
      <c r="H42" s="75">
        <f t="shared" si="5"/>
        <v>572.01</v>
      </c>
      <c r="I42" s="76">
        <f t="shared" si="5"/>
        <v>769.52</v>
      </c>
      <c r="J42" s="77"/>
      <c r="K42" s="77"/>
      <c r="L42" s="77"/>
      <c r="M42" s="77"/>
      <c r="N42" s="69"/>
    </row>
    <row r="43" spans="1:14" x14ac:dyDescent="0.25">
      <c r="A43" s="40"/>
      <c r="B43" s="62" t="s">
        <v>50</v>
      </c>
      <c r="C43" s="75">
        <f t="shared" si="5"/>
        <v>156.66</v>
      </c>
      <c r="D43" s="75">
        <f t="shared" si="5"/>
        <v>258.54000000000002</v>
      </c>
      <c r="E43" s="75">
        <f t="shared" si="5"/>
        <v>355.81</v>
      </c>
      <c r="F43" s="75">
        <f t="shared" si="5"/>
        <v>448.22</v>
      </c>
      <c r="G43" s="75">
        <f t="shared" si="5"/>
        <v>539.13</v>
      </c>
      <c r="H43" s="75">
        <f t="shared" si="5"/>
        <v>626.94000000000005</v>
      </c>
      <c r="I43" s="76">
        <f t="shared" si="5"/>
        <v>844.75</v>
      </c>
      <c r="J43" s="77"/>
      <c r="K43" s="77"/>
      <c r="L43" s="77"/>
      <c r="M43" s="77"/>
      <c r="N43" s="69"/>
    </row>
    <row r="44" spans="1:14" x14ac:dyDescent="0.25">
      <c r="A44" s="40"/>
      <c r="B44" s="62" t="s">
        <v>51</v>
      </c>
      <c r="C44" s="75">
        <f t="shared" si="5"/>
        <v>181.84</v>
      </c>
      <c r="D44" s="75">
        <f t="shared" si="5"/>
        <v>297.77</v>
      </c>
      <c r="E44" s="75">
        <f t="shared" si="5"/>
        <v>410.6</v>
      </c>
      <c r="F44" s="75">
        <f t="shared" si="5"/>
        <v>521.80999999999995</v>
      </c>
      <c r="G44" s="75">
        <f t="shared" si="5"/>
        <v>626.94000000000005</v>
      </c>
      <c r="H44" s="75">
        <f t="shared" si="5"/>
        <v>727.18</v>
      </c>
      <c r="I44" s="76">
        <f t="shared" si="5"/>
        <v>981.12</v>
      </c>
      <c r="J44" s="77"/>
      <c r="K44" s="77"/>
      <c r="L44" s="77"/>
      <c r="M44" s="77"/>
      <c r="N44" s="69"/>
    </row>
    <row r="45" spans="1:14" x14ac:dyDescent="0.25">
      <c r="A45" s="40"/>
      <c r="B45" s="62" t="s">
        <v>52</v>
      </c>
      <c r="C45" s="75">
        <f t="shared" si="5"/>
        <v>288.3</v>
      </c>
      <c r="D45" s="75">
        <f t="shared" si="5"/>
        <v>473.38</v>
      </c>
      <c r="E45" s="75">
        <f t="shared" si="5"/>
        <v>655.08000000000004</v>
      </c>
      <c r="F45" s="75">
        <f t="shared" si="5"/>
        <v>827.43</v>
      </c>
      <c r="G45" s="75">
        <f t="shared" si="5"/>
        <v>993.58</v>
      </c>
      <c r="H45" s="75">
        <f t="shared" si="5"/>
        <v>1153.49</v>
      </c>
      <c r="I45" s="76">
        <f t="shared" si="5"/>
        <v>1557.73</v>
      </c>
      <c r="J45" s="77"/>
      <c r="K45" s="77"/>
      <c r="L45" s="77"/>
      <c r="M45" s="77"/>
      <c r="N45" s="69"/>
    </row>
    <row r="46" spans="1:14" ht="14.45" customHeight="1" x14ac:dyDescent="0.25">
      <c r="A46" s="40"/>
      <c r="B46" s="110" t="str">
        <f>G4</f>
        <v>Proposed Rate Effective 
July 1, 2024</v>
      </c>
      <c r="C46" s="111"/>
      <c r="D46" s="111"/>
      <c r="E46" s="111"/>
      <c r="F46" s="111"/>
      <c r="G46" s="111"/>
      <c r="H46" s="111"/>
      <c r="I46" s="112"/>
      <c r="J46" s="77"/>
      <c r="K46" s="77"/>
      <c r="L46" s="77"/>
      <c r="M46" s="77"/>
      <c r="N46" s="69"/>
    </row>
    <row r="47" spans="1:14" x14ac:dyDescent="0.25">
      <c r="A47" s="40"/>
      <c r="B47" s="62" t="s">
        <v>48</v>
      </c>
      <c r="C47" s="75">
        <f t="shared" ref="C47:I51" si="6">ROUND(C41*(1+$G$201),2)</f>
        <v>142.15</v>
      </c>
      <c r="D47" s="75">
        <f t="shared" si="6"/>
        <v>235.68</v>
      </c>
      <c r="E47" s="75">
        <f t="shared" si="6"/>
        <v>324.08999999999997</v>
      </c>
      <c r="F47" s="75">
        <f t="shared" si="6"/>
        <v>410.74</v>
      </c>
      <c r="G47" s="75">
        <f t="shared" si="6"/>
        <v>490.49</v>
      </c>
      <c r="H47" s="75">
        <f t="shared" si="6"/>
        <v>572.03</v>
      </c>
      <c r="I47" s="76">
        <f t="shared" si="6"/>
        <v>771.34</v>
      </c>
      <c r="J47" s="77"/>
      <c r="K47" s="77"/>
      <c r="L47" s="77"/>
      <c r="M47" s="77"/>
      <c r="N47" s="69"/>
    </row>
    <row r="48" spans="1:14" x14ac:dyDescent="0.25">
      <c r="A48" s="40"/>
      <c r="B48" s="62" t="s">
        <v>49</v>
      </c>
      <c r="C48" s="75">
        <f t="shared" si="6"/>
        <v>157.72</v>
      </c>
      <c r="D48" s="75">
        <f t="shared" si="6"/>
        <v>260.06</v>
      </c>
      <c r="E48" s="75">
        <f t="shared" si="6"/>
        <v>357.02</v>
      </c>
      <c r="F48" s="75">
        <f t="shared" si="6"/>
        <v>452.33</v>
      </c>
      <c r="G48" s="75">
        <f t="shared" si="6"/>
        <v>544.21</v>
      </c>
      <c r="H48" s="75">
        <f t="shared" si="6"/>
        <v>632.64</v>
      </c>
      <c r="I48" s="76">
        <f t="shared" si="6"/>
        <v>851.09</v>
      </c>
      <c r="J48" s="77"/>
      <c r="K48" s="77"/>
      <c r="L48" s="77"/>
      <c r="M48" s="77"/>
      <c r="N48" s="69"/>
    </row>
    <row r="49" spans="1:14" x14ac:dyDescent="0.25">
      <c r="A49" s="40"/>
      <c r="B49" s="62" t="s">
        <v>50</v>
      </c>
      <c r="C49" s="75">
        <f t="shared" si="6"/>
        <v>173.27</v>
      </c>
      <c r="D49" s="75">
        <f t="shared" si="6"/>
        <v>285.95</v>
      </c>
      <c r="E49" s="75">
        <f t="shared" si="6"/>
        <v>393.53</v>
      </c>
      <c r="F49" s="75">
        <f t="shared" si="6"/>
        <v>495.73</v>
      </c>
      <c r="G49" s="75">
        <f t="shared" si="6"/>
        <v>596.28</v>
      </c>
      <c r="H49" s="75">
        <f t="shared" si="6"/>
        <v>693.4</v>
      </c>
      <c r="I49" s="76">
        <f t="shared" si="6"/>
        <v>934.29</v>
      </c>
      <c r="J49" s="77"/>
      <c r="K49" s="77"/>
      <c r="L49" s="77"/>
      <c r="M49" s="77"/>
      <c r="N49" s="69"/>
    </row>
    <row r="50" spans="1:14" x14ac:dyDescent="0.25">
      <c r="A50" s="40"/>
      <c r="B50" s="62" t="s">
        <v>51</v>
      </c>
      <c r="C50" s="75">
        <f t="shared" si="6"/>
        <v>201.12</v>
      </c>
      <c r="D50" s="75">
        <f t="shared" si="6"/>
        <v>329.33</v>
      </c>
      <c r="E50" s="75">
        <f t="shared" si="6"/>
        <v>454.12</v>
      </c>
      <c r="F50" s="75">
        <f t="shared" si="6"/>
        <v>577.12</v>
      </c>
      <c r="G50" s="75">
        <f t="shared" si="6"/>
        <v>693.4</v>
      </c>
      <c r="H50" s="75">
        <f t="shared" si="6"/>
        <v>804.26</v>
      </c>
      <c r="I50" s="76">
        <f t="shared" si="6"/>
        <v>1085.1199999999999</v>
      </c>
      <c r="J50" s="77"/>
      <c r="K50" s="77"/>
      <c r="L50" s="77"/>
      <c r="M50" s="77"/>
      <c r="N50" s="69"/>
    </row>
    <row r="51" spans="1:14" x14ac:dyDescent="0.25">
      <c r="A51" s="40"/>
      <c r="B51" s="62" t="s">
        <v>52</v>
      </c>
      <c r="C51" s="75">
        <f t="shared" si="6"/>
        <v>318.86</v>
      </c>
      <c r="D51" s="75">
        <f t="shared" si="6"/>
        <v>523.55999999999995</v>
      </c>
      <c r="E51" s="75">
        <f t="shared" si="6"/>
        <v>724.52</v>
      </c>
      <c r="F51" s="75">
        <f t="shared" si="6"/>
        <v>915.14</v>
      </c>
      <c r="G51" s="75">
        <f t="shared" si="6"/>
        <v>1098.9000000000001</v>
      </c>
      <c r="H51" s="75">
        <f t="shared" si="6"/>
        <v>1275.76</v>
      </c>
      <c r="I51" s="76">
        <f t="shared" si="6"/>
        <v>1722.85</v>
      </c>
      <c r="J51" s="77"/>
      <c r="K51" s="77"/>
      <c r="L51" s="77"/>
      <c r="M51" s="77"/>
      <c r="N51" s="69"/>
    </row>
    <row r="52" spans="1:14" x14ac:dyDescent="0.25">
      <c r="A52" s="40"/>
      <c r="B52" s="110" t="str">
        <f>H4</f>
        <v>Proposed Rate Effective 
July 1, 2025</v>
      </c>
      <c r="C52" s="111"/>
      <c r="D52" s="111"/>
      <c r="E52" s="111"/>
      <c r="F52" s="111"/>
      <c r="G52" s="111"/>
      <c r="H52" s="111"/>
      <c r="I52" s="112"/>
      <c r="J52" s="77"/>
      <c r="K52" s="77"/>
      <c r="L52" s="77"/>
      <c r="M52" s="77"/>
      <c r="N52" s="69"/>
    </row>
    <row r="53" spans="1:14" x14ac:dyDescent="0.25">
      <c r="A53" s="40"/>
      <c r="B53" s="62" t="s">
        <v>48</v>
      </c>
      <c r="C53" s="75">
        <f t="shared" ref="C53:I57" si="7">ROUND(C47*(1+$H$201),2)</f>
        <v>157.22</v>
      </c>
      <c r="D53" s="75">
        <f t="shared" si="7"/>
        <v>260.66000000000003</v>
      </c>
      <c r="E53" s="75">
        <f t="shared" si="7"/>
        <v>358.44</v>
      </c>
      <c r="F53" s="75">
        <f t="shared" si="7"/>
        <v>454.28</v>
      </c>
      <c r="G53" s="75">
        <f t="shared" si="7"/>
        <v>542.48</v>
      </c>
      <c r="H53" s="75">
        <f t="shared" si="7"/>
        <v>632.66999999999996</v>
      </c>
      <c r="I53" s="76">
        <f t="shared" si="7"/>
        <v>853.1</v>
      </c>
      <c r="J53" s="77"/>
      <c r="K53" s="77"/>
      <c r="L53" s="77"/>
      <c r="M53" s="77"/>
      <c r="N53" s="69"/>
    </row>
    <row r="54" spans="1:14" x14ac:dyDescent="0.25">
      <c r="A54" s="40"/>
      <c r="B54" s="62" t="s">
        <v>49</v>
      </c>
      <c r="C54" s="75">
        <f t="shared" si="7"/>
        <v>174.44</v>
      </c>
      <c r="D54" s="75">
        <f t="shared" si="7"/>
        <v>287.63</v>
      </c>
      <c r="E54" s="75">
        <f t="shared" si="7"/>
        <v>394.86</v>
      </c>
      <c r="F54" s="75">
        <f t="shared" si="7"/>
        <v>500.28</v>
      </c>
      <c r="G54" s="75">
        <f t="shared" si="7"/>
        <v>601.9</v>
      </c>
      <c r="H54" s="75">
        <f t="shared" si="7"/>
        <v>699.7</v>
      </c>
      <c r="I54" s="76">
        <f t="shared" si="7"/>
        <v>941.31</v>
      </c>
      <c r="J54" s="77"/>
      <c r="K54" s="77"/>
      <c r="L54" s="77"/>
      <c r="M54" s="77"/>
      <c r="N54" s="69"/>
    </row>
    <row r="55" spans="1:14" x14ac:dyDescent="0.25">
      <c r="A55" s="40"/>
      <c r="B55" s="62" t="s">
        <v>50</v>
      </c>
      <c r="C55" s="75">
        <f t="shared" si="7"/>
        <v>191.64</v>
      </c>
      <c r="D55" s="75">
        <f t="shared" si="7"/>
        <v>316.26</v>
      </c>
      <c r="E55" s="75">
        <f t="shared" si="7"/>
        <v>435.24</v>
      </c>
      <c r="F55" s="75">
        <f t="shared" si="7"/>
        <v>548.28</v>
      </c>
      <c r="G55" s="75">
        <f t="shared" si="7"/>
        <v>659.49</v>
      </c>
      <c r="H55" s="75">
        <f t="shared" si="7"/>
        <v>766.9</v>
      </c>
      <c r="I55" s="76">
        <f t="shared" si="7"/>
        <v>1033.32</v>
      </c>
      <c r="J55" s="77"/>
      <c r="K55" s="77"/>
      <c r="L55" s="77"/>
      <c r="M55" s="77"/>
      <c r="N55" s="69"/>
    </row>
    <row r="56" spans="1:14" x14ac:dyDescent="0.25">
      <c r="A56" s="40"/>
      <c r="B56" s="62" t="s">
        <v>51</v>
      </c>
      <c r="C56" s="75">
        <f t="shared" si="7"/>
        <v>222.44</v>
      </c>
      <c r="D56" s="75">
        <f t="shared" si="7"/>
        <v>364.24</v>
      </c>
      <c r="E56" s="75">
        <f t="shared" si="7"/>
        <v>502.26</v>
      </c>
      <c r="F56" s="75">
        <f t="shared" si="7"/>
        <v>638.29</v>
      </c>
      <c r="G56" s="75">
        <f t="shared" si="7"/>
        <v>766.9</v>
      </c>
      <c r="H56" s="75">
        <f t="shared" si="7"/>
        <v>889.51</v>
      </c>
      <c r="I56" s="76">
        <f t="shared" si="7"/>
        <v>1200.1400000000001</v>
      </c>
      <c r="J56" s="77"/>
      <c r="K56" s="77"/>
      <c r="L56" s="77"/>
      <c r="M56" s="77"/>
      <c r="N56" s="69"/>
    </row>
    <row r="57" spans="1:14" ht="15.75" thickBot="1" x14ac:dyDescent="0.3">
      <c r="A57" s="40"/>
      <c r="B57" s="65" t="s">
        <v>52</v>
      </c>
      <c r="C57" s="78">
        <f t="shared" si="7"/>
        <v>352.66</v>
      </c>
      <c r="D57" s="78">
        <f t="shared" si="7"/>
        <v>579.05999999999995</v>
      </c>
      <c r="E57" s="78">
        <f t="shared" si="7"/>
        <v>801.32</v>
      </c>
      <c r="F57" s="78">
        <f t="shared" si="7"/>
        <v>1012.14</v>
      </c>
      <c r="G57" s="78">
        <f t="shared" si="7"/>
        <v>1215.3800000000001</v>
      </c>
      <c r="H57" s="78">
        <f t="shared" si="7"/>
        <v>1410.99</v>
      </c>
      <c r="I57" s="79">
        <f t="shared" si="7"/>
        <v>1905.47</v>
      </c>
      <c r="J57" s="77"/>
      <c r="K57" s="77"/>
      <c r="L57" s="77"/>
      <c r="M57" s="77"/>
      <c r="N57" s="69"/>
    </row>
    <row r="58" spans="1:14" x14ac:dyDescent="0.25">
      <c r="A58" s="40"/>
      <c r="B58" s="69"/>
      <c r="C58" s="80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69"/>
    </row>
    <row r="59" spans="1:14" ht="15.75" thickBot="1" x14ac:dyDescent="0.3">
      <c r="A59" s="40"/>
      <c r="B59" s="108" t="s">
        <v>53</v>
      </c>
      <c r="C59" s="108"/>
      <c r="D59" s="108"/>
      <c r="E59" s="108"/>
      <c r="F59" s="108"/>
      <c r="G59" s="108"/>
      <c r="H59" s="108"/>
      <c r="I59" s="109"/>
      <c r="J59" s="77"/>
      <c r="K59" s="77"/>
      <c r="L59" s="77"/>
      <c r="M59" s="77"/>
      <c r="N59" s="69"/>
    </row>
    <row r="60" spans="1:14" x14ac:dyDescent="0.25">
      <c r="A60" s="40"/>
      <c r="B60" s="105" t="s">
        <v>19</v>
      </c>
      <c r="C60" s="106"/>
      <c r="D60" s="106"/>
      <c r="E60" s="106"/>
      <c r="F60" s="106"/>
      <c r="G60" s="106"/>
      <c r="H60" s="106"/>
      <c r="I60" s="107"/>
      <c r="J60" s="77"/>
      <c r="K60" s="77"/>
      <c r="L60" s="77"/>
      <c r="M60" s="77"/>
      <c r="N60" s="69"/>
    </row>
    <row r="61" spans="1:14" x14ac:dyDescent="0.25">
      <c r="A61" s="40"/>
      <c r="B61" s="71" t="s">
        <v>18</v>
      </c>
      <c r="C61" s="72" t="s">
        <v>41</v>
      </c>
      <c r="D61" s="73" t="s">
        <v>42</v>
      </c>
      <c r="E61" s="73" t="s">
        <v>43</v>
      </c>
      <c r="F61" s="73" t="s">
        <v>44</v>
      </c>
      <c r="G61" s="73" t="s">
        <v>45</v>
      </c>
      <c r="H61" s="73" t="s">
        <v>46</v>
      </c>
      <c r="I61" s="74" t="s">
        <v>47</v>
      </c>
      <c r="J61" s="77"/>
      <c r="K61" s="77"/>
      <c r="L61" s="77"/>
      <c r="M61" s="77"/>
      <c r="N61" s="69"/>
    </row>
    <row r="62" spans="1:14" x14ac:dyDescent="0.25">
      <c r="A62" s="40"/>
      <c r="B62" s="62" t="s">
        <v>48</v>
      </c>
      <c r="C62" s="49" t="s">
        <v>30</v>
      </c>
      <c r="D62" s="49" t="s">
        <v>30</v>
      </c>
      <c r="E62" s="49" t="s">
        <v>30</v>
      </c>
      <c r="F62" s="49" t="s">
        <v>30</v>
      </c>
      <c r="G62" s="49" t="s">
        <v>30</v>
      </c>
      <c r="H62" s="49" t="s">
        <v>30</v>
      </c>
      <c r="I62" s="50" t="s">
        <v>30</v>
      </c>
      <c r="J62" s="77"/>
      <c r="K62" s="77"/>
      <c r="L62" s="77"/>
      <c r="M62" s="77"/>
      <c r="N62" s="69"/>
    </row>
    <row r="63" spans="1:14" x14ac:dyDescent="0.25">
      <c r="A63" s="40"/>
      <c r="B63" s="62" t="s">
        <v>49</v>
      </c>
      <c r="C63" s="49" t="s">
        <v>30</v>
      </c>
      <c r="D63" s="49" t="s">
        <v>30</v>
      </c>
      <c r="E63" s="49" t="s">
        <v>30</v>
      </c>
      <c r="F63" s="49" t="s">
        <v>30</v>
      </c>
      <c r="G63" s="49" t="s">
        <v>30</v>
      </c>
      <c r="H63" s="49" t="s">
        <v>30</v>
      </c>
      <c r="I63" s="50" t="s">
        <v>30</v>
      </c>
      <c r="J63" s="77"/>
      <c r="K63" s="77"/>
      <c r="L63" s="77"/>
      <c r="M63" s="77"/>
      <c r="N63" s="69"/>
    </row>
    <row r="64" spans="1:14" x14ac:dyDescent="0.25">
      <c r="A64" s="40"/>
      <c r="B64" s="62" t="s">
        <v>50</v>
      </c>
      <c r="C64" s="49" t="s">
        <v>30</v>
      </c>
      <c r="D64" s="49" t="s">
        <v>30</v>
      </c>
      <c r="E64" s="49" t="s">
        <v>30</v>
      </c>
      <c r="F64" s="49" t="s">
        <v>30</v>
      </c>
      <c r="G64" s="49" t="s">
        <v>30</v>
      </c>
      <c r="H64" s="49" t="s">
        <v>30</v>
      </c>
      <c r="I64" s="50" t="s">
        <v>30</v>
      </c>
      <c r="J64" s="77"/>
      <c r="K64" s="77"/>
      <c r="L64" s="77"/>
      <c r="M64" s="77"/>
      <c r="N64" s="69"/>
    </row>
    <row r="65" spans="1:14" x14ac:dyDescent="0.25">
      <c r="A65" s="40"/>
      <c r="B65" s="62" t="s">
        <v>51</v>
      </c>
      <c r="C65" s="49" t="s">
        <v>30</v>
      </c>
      <c r="D65" s="49" t="s">
        <v>30</v>
      </c>
      <c r="E65" s="49" t="s">
        <v>30</v>
      </c>
      <c r="F65" s="49" t="s">
        <v>30</v>
      </c>
      <c r="G65" s="49" t="s">
        <v>30</v>
      </c>
      <c r="H65" s="49" t="s">
        <v>30</v>
      </c>
      <c r="I65" s="50" t="s">
        <v>30</v>
      </c>
      <c r="J65" s="77"/>
      <c r="K65" s="77"/>
      <c r="L65" s="77"/>
      <c r="M65" s="77"/>
      <c r="N65" s="69"/>
    </row>
    <row r="66" spans="1:14" x14ac:dyDescent="0.25">
      <c r="A66" s="40"/>
      <c r="B66" s="62" t="s">
        <v>52</v>
      </c>
      <c r="C66" s="49" t="s">
        <v>30</v>
      </c>
      <c r="D66" s="49" t="s">
        <v>30</v>
      </c>
      <c r="E66" s="49" t="s">
        <v>30</v>
      </c>
      <c r="F66" s="49" t="s">
        <v>30</v>
      </c>
      <c r="G66" s="49" t="s">
        <v>30</v>
      </c>
      <c r="H66" s="49" t="s">
        <v>30</v>
      </c>
      <c r="I66" s="50" t="s">
        <v>30</v>
      </c>
      <c r="J66" s="77"/>
      <c r="K66" s="77"/>
      <c r="L66" s="77"/>
      <c r="M66" s="77"/>
      <c r="N66" s="69"/>
    </row>
    <row r="67" spans="1:14" x14ac:dyDescent="0.25">
      <c r="A67" s="40"/>
      <c r="B67" s="110" t="str">
        <f>D4</f>
        <v>Proposed Rate Effective 
July 1, 2021</v>
      </c>
      <c r="C67" s="111"/>
      <c r="D67" s="111"/>
      <c r="E67" s="111"/>
      <c r="F67" s="111"/>
      <c r="G67" s="111"/>
      <c r="H67" s="111"/>
      <c r="I67" s="112"/>
      <c r="J67" s="77"/>
      <c r="K67" s="77"/>
      <c r="L67" s="77"/>
      <c r="M67" s="77"/>
      <c r="N67" s="69"/>
    </row>
    <row r="68" spans="1:14" x14ac:dyDescent="0.25">
      <c r="A68" s="40"/>
      <c r="B68" s="62" t="s">
        <v>48</v>
      </c>
      <c r="C68" s="75">
        <f>ROUND(0.5*C29,2)</f>
        <v>52.54</v>
      </c>
      <c r="D68" s="75">
        <f t="shared" ref="D68:I68" si="8">ROUND(0.5*D29,2)</f>
        <v>87.1</v>
      </c>
      <c r="E68" s="75">
        <f t="shared" si="8"/>
        <v>119.78</v>
      </c>
      <c r="F68" s="75">
        <f t="shared" si="8"/>
        <v>151.80000000000001</v>
      </c>
      <c r="G68" s="75">
        <f t="shared" si="8"/>
        <v>181.28</v>
      </c>
      <c r="H68" s="75">
        <f t="shared" si="8"/>
        <v>211.41</v>
      </c>
      <c r="I68" s="76">
        <f t="shared" si="8"/>
        <v>285.07</v>
      </c>
      <c r="J68" s="77"/>
      <c r="K68" s="77"/>
      <c r="L68" s="77"/>
      <c r="M68" s="77"/>
      <c r="N68" s="69"/>
    </row>
    <row r="69" spans="1:14" x14ac:dyDescent="0.25">
      <c r="A69" s="40"/>
      <c r="B69" s="62" t="s">
        <v>49</v>
      </c>
      <c r="C69" s="75">
        <f t="shared" ref="C69:I72" si="9">ROUND(0.5*C30,2)</f>
        <v>58.29</v>
      </c>
      <c r="D69" s="75">
        <f t="shared" si="9"/>
        <v>96.11</v>
      </c>
      <c r="E69" s="75">
        <f t="shared" si="9"/>
        <v>131.94999999999999</v>
      </c>
      <c r="F69" s="75">
        <f t="shared" si="9"/>
        <v>167.17</v>
      </c>
      <c r="G69" s="75">
        <f t="shared" si="9"/>
        <v>201.13</v>
      </c>
      <c r="H69" s="75">
        <f t="shared" si="9"/>
        <v>233.81</v>
      </c>
      <c r="I69" s="76">
        <f t="shared" si="9"/>
        <v>314.55</v>
      </c>
      <c r="J69" s="77"/>
      <c r="K69" s="77"/>
      <c r="L69" s="77"/>
      <c r="M69" s="77"/>
      <c r="N69" s="69"/>
    </row>
    <row r="70" spans="1:14" x14ac:dyDescent="0.25">
      <c r="A70" s="40"/>
      <c r="B70" s="62" t="s">
        <v>50</v>
      </c>
      <c r="C70" s="75">
        <f t="shared" si="9"/>
        <v>64.040000000000006</v>
      </c>
      <c r="D70" s="75">
        <f t="shared" si="9"/>
        <v>105.68</v>
      </c>
      <c r="E70" s="75">
        <f t="shared" si="9"/>
        <v>145.44</v>
      </c>
      <c r="F70" s="75">
        <f t="shared" si="9"/>
        <v>183.21</v>
      </c>
      <c r="G70" s="75">
        <f t="shared" si="9"/>
        <v>220.37</v>
      </c>
      <c r="H70" s="75">
        <f t="shared" si="9"/>
        <v>256.26</v>
      </c>
      <c r="I70" s="76">
        <f t="shared" si="9"/>
        <v>345.3</v>
      </c>
      <c r="J70" s="77"/>
      <c r="K70" s="77"/>
      <c r="L70" s="77"/>
      <c r="M70" s="77"/>
      <c r="N70" s="69"/>
    </row>
    <row r="71" spans="1:14" x14ac:dyDescent="0.25">
      <c r="A71" s="40"/>
      <c r="B71" s="62" t="s">
        <v>51</v>
      </c>
      <c r="C71" s="75">
        <f t="shared" si="9"/>
        <v>74.33</v>
      </c>
      <c r="D71" s="75">
        <f t="shared" si="9"/>
        <v>121.72</v>
      </c>
      <c r="E71" s="75">
        <f t="shared" si="9"/>
        <v>167.84</v>
      </c>
      <c r="F71" s="75">
        <f t="shared" si="9"/>
        <v>213.29</v>
      </c>
      <c r="G71" s="75">
        <f t="shared" si="9"/>
        <v>256.26</v>
      </c>
      <c r="H71" s="75">
        <f t="shared" si="9"/>
        <v>297.24</v>
      </c>
      <c r="I71" s="76">
        <f t="shared" si="9"/>
        <v>401.04</v>
      </c>
      <c r="J71" s="77"/>
      <c r="K71" s="77"/>
      <c r="L71" s="77"/>
      <c r="M71" s="77"/>
      <c r="N71" s="69"/>
    </row>
    <row r="72" spans="1:14" x14ac:dyDescent="0.25">
      <c r="A72" s="40"/>
      <c r="B72" s="62" t="s">
        <v>52</v>
      </c>
      <c r="C72" s="75">
        <f t="shared" si="9"/>
        <v>117.85</v>
      </c>
      <c r="D72" s="75">
        <f t="shared" si="9"/>
        <v>193.5</v>
      </c>
      <c r="E72" s="75">
        <f t="shared" si="9"/>
        <v>267.77</v>
      </c>
      <c r="F72" s="75">
        <f t="shared" si="9"/>
        <v>338.22</v>
      </c>
      <c r="G72" s="75">
        <f t="shared" si="9"/>
        <v>406.13</v>
      </c>
      <c r="H72" s="75">
        <f t="shared" si="9"/>
        <v>471.49</v>
      </c>
      <c r="I72" s="76">
        <f t="shared" si="9"/>
        <v>636.73</v>
      </c>
      <c r="J72" s="77"/>
      <c r="K72" s="77"/>
      <c r="L72" s="77"/>
      <c r="M72" s="77"/>
      <c r="N72" s="69"/>
    </row>
    <row r="73" spans="1:14" ht="14.25" customHeight="1" x14ac:dyDescent="0.25">
      <c r="A73" s="40"/>
      <c r="B73" s="110" t="str">
        <f>E4</f>
        <v>Proposed Rate Effective 
July 1, 2022</v>
      </c>
      <c r="C73" s="111"/>
      <c r="D73" s="111"/>
      <c r="E73" s="111"/>
      <c r="F73" s="111"/>
      <c r="G73" s="111"/>
      <c r="H73" s="111"/>
      <c r="I73" s="112"/>
      <c r="J73" s="77"/>
      <c r="K73" s="77"/>
      <c r="L73" s="77"/>
      <c r="M73" s="77"/>
      <c r="N73" s="69"/>
    </row>
    <row r="74" spans="1:14" x14ac:dyDescent="0.25">
      <c r="A74" s="40"/>
      <c r="B74" s="62" t="s">
        <v>48</v>
      </c>
      <c r="C74" s="75">
        <f>ROUND(0.5*C35,2)</f>
        <v>58.11</v>
      </c>
      <c r="D74" s="75">
        <f t="shared" ref="D74:I74" si="10">ROUND(0.5*D35,2)</f>
        <v>96.34</v>
      </c>
      <c r="E74" s="75">
        <f t="shared" si="10"/>
        <v>132.47999999999999</v>
      </c>
      <c r="F74" s="75">
        <f t="shared" si="10"/>
        <v>167.89</v>
      </c>
      <c r="G74" s="75">
        <f t="shared" si="10"/>
        <v>200.49</v>
      </c>
      <c r="H74" s="75">
        <f t="shared" si="10"/>
        <v>233.82</v>
      </c>
      <c r="I74" s="76">
        <f t="shared" si="10"/>
        <v>315.29000000000002</v>
      </c>
      <c r="J74" s="77"/>
      <c r="K74" s="77"/>
      <c r="L74" s="77"/>
      <c r="M74" s="77"/>
      <c r="N74" s="69"/>
    </row>
    <row r="75" spans="1:14" x14ac:dyDescent="0.25">
      <c r="A75" s="40"/>
      <c r="B75" s="62" t="s">
        <v>49</v>
      </c>
      <c r="C75" s="75">
        <f t="shared" ref="C75:I78" si="11">ROUND(0.5*C36,2)</f>
        <v>64.47</v>
      </c>
      <c r="D75" s="75">
        <f t="shared" si="11"/>
        <v>106.3</v>
      </c>
      <c r="E75" s="75">
        <f t="shared" si="11"/>
        <v>145.93</v>
      </c>
      <c r="F75" s="75">
        <f t="shared" si="11"/>
        <v>184.89</v>
      </c>
      <c r="G75" s="75">
        <f t="shared" si="11"/>
        <v>222.45</v>
      </c>
      <c r="H75" s="75">
        <f t="shared" si="11"/>
        <v>258.60000000000002</v>
      </c>
      <c r="I75" s="76">
        <f t="shared" si="11"/>
        <v>347.89</v>
      </c>
      <c r="J75" s="77"/>
      <c r="K75" s="77"/>
      <c r="L75" s="77"/>
      <c r="M75" s="77"/>
      <c r="N75" s="69"/>
    </row>
    <row r="76" spans="1:14" x14ac:dyDescent="0.25">
      <c r="A76" s="40"/>
      <c r="B76" s="62" t="s">
        <v>50</v>
      </c>
      <c r="C76" s="75">
        <f t="shared" si="11"/>
        <v>70.83</v>
      </c>
      <c r="D76" s="75">
        <f t="shared" si="11"/>
        <v>116.88</v>
      </c>
      <c r="E76" s="75">
        <f t="shared" si="11"/>
        <v>160.86000000000001</v>
      </c>
      <c r="F76" s="75">
        <f t="shared" si="11"/>
        <v>202.63</v>
      </c>
      <c r="G76" s="75">
        <f t="shared" si="11"/>
        <v>243.73</v>
      </c>
      <c r="H76" s="75">
        <f t="shared" si="11"/>
        <v>283.43</v>
      </c>
      <c r="I76" s="76">
        <f t="shared" si="11"/>
        <v>381.9</v>
      </c>
      <c r="J76" s="77"/>
      <c r="K76" s="77"/>
      <c r="L76" s="77"/>
      <c r="M76" s="77"/>
      <c r="N76" s="69"/>
    </row>
    <row r="77" spans="1:14" x14ac:dyDescent="0.25">
      <c r="A77" s="40"/>
      <c r="B77" s="62" t="s">
        <v>51</v>
      </c>
      <c r="C77" s="75">
        <f t="shared" si="11"/>
        <v>82.21</v>
      </c>
      <c r="D77" s="75">
        <f t="shared" si="11"/>
        <v>134.62</v>
      </c>
      <c r="E77" s="75">
        <f t="shared" si="11"/>
        <v>185.63</v>
      </c>
      <c r="F77" s="75">
        <f t="shared" si="11"/>
        <v>235.9</v>
      </c>
      <c r="G77" s="75">
        <f t="shared" si="11"/>
        <v>283.43</v>
      </c>
      <c r="H77" s="75">
        <f t="shared" si="11"/>
        <v>328.75</v>
      </c>
      <c r="I77" s="76">
        <f t="shared" si="11"/>
        <v>443.55</v>
      </c>
      <c r="J77" s="77"/>
      <c r="K77" s="77"/>
      <c r="L77" s="77"/>
      <c r="M77" s="77"/>
      <c r="N77" s="69"/>
    </row>
    <row r="78" spans="1:14" x14ac:dyDescent="0.25">
      <c r="A78" s="40"/>
      <c r="B78" s="62" t="s">
        <v>52</v>
      </c>
      <c r="C78" s="75">
        <f t="shared" si="11"/>
        <v>130.34</v>
      </c>
      <c r="D78" s="75">
        <f t="shared" si="11"/>
        <v>214.01</v>
      </c>
      <c r="E78" s="75">
        <f t="shared" si="11"/>
        <v>296.14999999999998</v>
      </c>
      <c r="F78" s="75">
        <f t="shared" si="11"/>
        <v>374.07</v>
      </c>
      <c r="G78" s="75">
        <f t="shared" si="11"/>
        <v>449.18</v>
      </c>
      <c r="H78" s="75">
        <f t="shared" si="11"/>
        <v>521.47</v>
      </c>
      <c r="I78" s="76">
        <f>ROUND(0.5*I39,2)</f>
        <v>704.22</v>
      </c>
      <c r="J78" s="77"/>
      <c r="K78" s="77"/>
      <c r="L78" s="77"/>
      <c r="M78" s="77"/>
      <c r="N78" s="69"/>
    </row>
    <row r="79" spans="1:14" x14ac:dyDescent="0.25">
      <c r="A79" s="40"/>
      <c r="B79" s="110" t="str">
        <f>F4</f>
        <v>Proposed Rate Effective 
July 1, 2023</v>
      </c>
      <c r="C79" s="111"/>
      <c r="D79" s="111"/>
      <c r="E79" s="111"/>
      <c r="F79" s="111"/>
      <c r="G79" s="111"/>
      <c r="H79" s="111"/>
      <c r="I79" s="112"/>
      <c r="J79" s="77"/>
      <c r="K79" s="77"/>
      <c r="L79" s="77"/>
      <c r="M79" s="77"/>
      <c r="N79" s="69"/>
    </row>
    <row r="80" spans="1:14" x14ac:dyDescent="0.25">
      <c r="A80" s="40"/>
      <c r="B80" s="62" t="s">
        <v>48</v>
      </c>
      <c r="C80" s="75">
        <f>ROUND(0.5*C41,2)</f>
        <v>64.27</v>
      </c>
      <c r="D80" s="75">
        <f t="shared" ref="D80:I80" si="12">ROUND(0.5*D41,2)</f>
        <v>106.55</v>
      </c>
      <c r="E80" s="75">
        <f t="shared" si="12"/>
        <v>146.52000000000001</v>
      </c>
      <c r="F80" s="75">
        <f t="shared" si="12"/>
        <v>185.69</v>
      </c>
      <c r="G80" s="75">
        <f t="shared" si="12"/>
        <v>221.74</v>
      </c>
      <c r="H80" s="75">
        <f t="shared" si="12"/>
        <v>258.61</v>
      </c>
      <c r="I80" s="76">
        <f t="shared" si="12"/>
        <v>348.71</v>
      </c>
      <c r="J80" s="77"/>
      <c r="K80" s="77"/>
      <c r="L80" s="77"/>
      <c r="M80" s="77"/>
      <c r="N80" s="69"/>
    </row>
    <row r="81" spans="1:14" x14ac:dyDescent="0.25">
      <c r="A81" s="40"/>
      <c r="B81" s="62" t="s">
        <v>49</v>
      </c>
      <c r="C81" s="75">
        <f t="shared" ref="C81:I84" si="13">ROUND(0.5*C42,2)</f>
        <v>71.3</v>
      </c>
      <c r="D81" s="75">
        <f t="shared" si="13"/>
        <v>117.57</v>
      </c>
      <c r="E81" s="75">
        <f t="shared" si="13"/>
        <v>161.4</v>
      </c>
      <c r="F81" s="75">
        <f t="shared" si="13"/>
        <v>204.49</v>
      </c>
      <c r="G81" s="75">
        <f t="shared" si="13"/>
        <v>246.03</v>
      </c>
      <c r="H81" s="75">
        <f t="shared" si="13"/>
        <v>286.01</v>
      </c>
      <c r="I81" s="76">
        <f t="shared" si="13"/>
        <v>384.76</v>
      </c>
      <c r="J81" s="77"/>
      <c r="K81" s="77"/>
      <c r="L81" s="77"/>
      <c r="M81" s="77"/>
      <c r="N81" s="69"/>
    </row>
    <row r="82" spans="1:14" x14ac:dyDescent="0.25">
      <c r="A82" s="40"/>
      <c r="B82" s="62" t="s">
        <v>50</v>
      </c>
      <c r="C82" s="75">
        <f t="shared" si="13"/>
        <v>78.33</v>
      </c>
      <c r="D82" s="75">
        <f t="shared" si="13"/>
        <v>129.27000000000001</v>
      </c>
      <c r="E82" s="75">
        <f t="shared" si="13"/>
        <v>177.91</v>
      </c>
      <c r="F82" s="75">
        <f t="shared" si="13"/>
        <v>224.11</v>
      </c>
      <c r="G82" s="75">
        <f t="shared" si="13"/>
        <v>269.57</v>
      </c>
      <c r="H82" s="75">
        <f t="shared" si="13"/>
        <v>313.47000000000003</v>
      </c>
      <c r="I82" s="76">
        <f t="shared" si="13"/>
        <v>422.38</v>
      </c>
      <c r="J82" s="77"/>
      <c r="K82" s="77"/>
      <c r="L82" s="77"/>
      <c r="M82" s="77"/>
      <c r="N82" s="69"/>
    </row>
    <row r="83" spans="1:14" x14ac:dyDescent="0.25">
      <c r="A83" s="40"/>
      <c r="B83" s="62" t="s">
        <v>51</v>
      </c>
      <c r="C83" s="75">
        <f t="shared" si="13"/>
        <v>90.92</v>
      </c>
      <c r="D83" s="75">
        <f t="shared" si="13"/>
        <v>148.88999999999999</v>
      </c>
      <c r="E83" s="75">
        <f t="shared" si="13"/>
        <v>205.3</v>
      </c>
      <c r="F83" s="75">
        <f t="shared" si="13"/>
        <v>260.91000000000003</v>
      </c>
      <c r="G83" s="75">
        <f t="shared" si="13"/>
        <v>313.47000000000003</v>
      </c>
      <c r="H83" s="75">
        <f t="shared" si="13"/>
        <v>363.59</v>
      </c>
      <c r="I83" s="76">
        <f t="shared" si="13"/>
        <v>490.56</v>
      </c>
      <c r="J83" s="77"/>
      <c r="K83" s="77"/>
      <c r="L83" s="77"/>
      <c r="M83" s="77"/>
      <c r="N83" s="69"/>
    </row>
    <row r="84" spans="1:14" x14ac:dyDescent="0.25">
      <c r="A84" s="40"/>
      <c r="B84" s="62" t="s">
        <v>52</v>
      </c>
      <c r="C84" s="75">
        <f t="shared" si="13"/>
        <v>144.15</v>
      </c>
      <c r="D84" s="75">
        <f t="shared" si="13"/>
        <v>236.69</v>
      </c>
      <c r="E84" s="75">
        <f t="shared" si="13"/>
        <v>327.54000000000002</v>
      </c>
      <c r="F84" s="75">
        <f t="shared" si="13"/>
        <v>413.72</v>
      </c>
      <c r="G84" s="75">
        <f t="shared" si="13"/>
        <v>496.79</v>
      </c>
      <c r="H84" s="75">
        <f t="shared" si="13"/>
        <v>576.75</v>
      </c>
      <c r="I84" s="76">
        <f>ROUND(0.5*I45,2)</f>
        <v>778.87</v>
      </c>
      <c r="J84" s="77"/>
      <c r="K84" s="77"/>
      <c r="L84" s="77"/>
      <c r="M84" s="77"/>
      <c r="N84" s="69"/>
    </row>
    <row r="85" spans="1:14" x14ac:dyDescent="0.25">
      <c r="A85" s="40"/>
      <c r="B85" s="110" t="str">
        <f>G4</f>
        <v>Proposed Rate Effective 
July 1, 2024</v>
      </c>
      <c r="C85" s="111"/>
      <c r="D85" s="111"/>
      <c r="E85" s="111"/>
      <c r="F85" s="111"/>
      <c r="G85" s="111"/>
      <c r="H85" s="111"/>
      <c r="I85" s="112"/>
      <c r="J85" s="77"/>
      <c r="K85" s="77"/>
      <c r="L85" s="77"/>
      <c r="M85" s="77"/>
      <c r="N85" s="69"/>
    </row>
    <row r="86" spans="1:14" x14ac:dyDescent="0.25">
      <c r="A86" s="40"/>
      <c r="B86" s="62" t="s">
        <v>48</v>
      </c>
      <c r="C86" s="75">
        <f>ROUND(0.5*C47,2)</f>
        <v>71.08</v>
      </c>
      <c r="D86" s="75">
        <f t="shared" ref="D86:I86" si="14">ROUND(0.5*D47,2)</f>
        <v>117.84</v>
      </c>
      <c r="E86" s="75">
        <f t="shared" si="14"/>
        <v>162.05000000000001</v>
      </c>
      <c r="F86" s="75">
        <f t="shared" si="14"/>
        <v>205.37</v>
      </c>
      <c r="G86" s="75">
        <f t="shared" si="14"/>
        <v>245.25</v>
      </c>
      <c r="H86" s="75">
        <f t="shared" si="14"/>
        <v>286.02</v>
      </c>
      <c r="I86" s="76">
        <f t="shared" si="14"/>
        <v>385.67</v>
      </c>
      <c r="J86" s="77"/>
      <c r="K86" s="77"/>
      <c r="L86" s="77"/>
      <c r="M86" s="77"/>
      <c r="N86" s="69"/>
    </row>
    <row r="87" spans="1:14" x14ac:dyDescent="0.25">
      <c r="A87" s="40"/>
      <c r="B87" s="62" t="s">
        <v>49</v>
      </c>
      <c r="C87" s="75">
        <f t="shared" ref="C87:I90" si="15">ROUND(0.5*C48,2)</f>
        <v>78.86</v>
      </c>
      <c r="D87" s="75">
        <f t="shared" si="15"/>
        <v>130.03</v>
      </c>
      <c r="E87" s="75">
        <f t="shared" si="15"/>
        <v>178.51</v>
      </c>
      <c r="F87" s="75">
        <f t="shared" si="15"/>
        <v>226.17</v>
      </c>
      <c r="G87" s="75">
        <f t="shared" si="15"/>
        <v>272.11</v>
      </c>
      <c r="H87" s="75">
        <f t="shared" si="15"/>
        <v>316.32</v>
      </c>
      <c r="I87" s="76">
        <f t="shared" si="15"/>
        <v>425.55</v>
      </c>
      <c r="J87" s="77"/>
      <c r="K87" s="77"/>
      <c r="L87" s="77"/>
      <c r="M87" s="77"/>
      <c r="N87" s="69"/>
    </row>
    <row r="88" spans="1:14" x14ac:dyDescent="0.25">
      <c r="A88" s="40"/>
      <c r="B88" s="62" t="s">
        <v>50</v>
      </c>
      <c r="C88" s="75">
        <f t="shared" si="15"/>
        <v>86.64</v>
      </c>
      <c r="D88" s="75">
        <f t="shared" si="15"/>
        <v>142.97999999999999</v>
      </c>
      <c r="E88" s="75">
        <f t="shared" si="15"/>
        <v>196.77</v>
      </c>
      <c r="F88" s="75">
        <f t="shared" si="15"/>
        <v>247.87</v>
      </c>
      <c r="G88" s="75">
        <f>ROUND(0.5*G49,2)</f>
        <v>298.14</v>
      </c>
      <c r="H88" s="75">
        <f t="shared" si="15"/>
        <v>346.7</v>
      </c>
      <c r="I88" s="76">
        <f t="shared" si="15"/>
        <v>467.15</v>
      </c>
      <c r="J88" s="77"/>
      <c r="K88" s="77"/>
      <c r="L88" s="77"/>
      <c r="M88" s="77"/>
      <c r="N88" s="69"/>
    </row>
    <row r="89" spans="1:14" x14ac:dyDescent="0.25">
      <c r="A89" s="40"/>
      <c r="B89" s="62" t="s">
        <v>51</v>
      </c>
      <c r="C89" s="75">
        <f t="shared" si="15"/>
        <v>100.56</v>
      </c>
      <c r="D89" s="75">
        <f t="shared" si="15"/>
        <v>164.67</v>
      </c>
      <c r="E89" s="75">
        <f t="shared" si="15"/>
        <v>227.06</v>
      </c>
      <c r="F89" s="75">
        <f t="shared" si="15"/>
        <v>288.56</v>
      </c>
      <c r="G89" s="75">
        <f t="shared" si="15"/>
        <v>346.7</v>
      </c>
      <c r="H89" s="75">
        <f t="shared" si="15"/>
        <v>402.13</v>
      </c>
      <c r="I89" s="76">
        <f t="shared" si="15"/>
        <v>542.55999999999995</v>
      </c>
      <c r="J89" s="77"/>
      <c r="K89" s="77"/>
      <c r="L89" s="77"/>
      <c r="M89" s="77"/>
      <c r="N89" s="69"/>
    </row>
    <row r="90" spans="1:14" x14ac:dyDescent="0.25">
      <c r="A90" s="40"/>
      <c r="B90" s="62" t="s">
        <v>52</v>
      </c>
      <c r="C90" s="75">
        <f t="shared" si="15"/>
        <v>159.43</v>
      </c>
      <c r="D90" s="75">
        <f t="shared" si="15"/>
        <v>261.77999999999997</v>
      </c>
      <c r="E90" s="75">
        <f t="shared" si="15"/>
        <v>362.26</v>
      </c>
      <c r="F90" s="75">
        <f t="shared" si="15"/>
        <v>457.57</v>
      </c>
      <c r="G90" s="75">
        <f t="shared" si="15"/>
        <v>549.45000000000005</v>
      </c>
      <c r="H90" s="75">
        <f t="shared" si="15"/>
        <v>637.88</v>
      </c>
      <c r="I90" s="76">
        <f>ROUND(0.5*I51,2)</f>
        <v>861.43</v>
      </c>
      <c r="J90" s="77"/>
      <c r="K90" s="77"/>
      <c r="L90" s="77"/>
      <c r="M90" s="77"/>
      <c r="N90" s="69"/>
    </row>
    <row r="91" spans="1:14" x14ac:dyDescent="0.25">
      <c r="A91" s="40"/>
      <c r="B91" s="110" t="str">
        <f>H4</f>
        <v>Proposed Rate Effective 
July 1, 2025</v>
      </c>
      <c r="C91" s="111"/>
      <c r="D91" s="111"/>
      <c r="E91" s="111"/>
      <c r="F91" s="111"/>
      <c r="G91" s="111"/>
      <c r="H91" s="111"/>
      <c r="I91" s="112"/>
      <c r="J91" s="77"/>
      <c r="K91" s="77"/>
      <c r="L91" s="77"/>
      <c r="M91" s="77"/>
      <c r="N91" s="69"/>
    </row>
    <row r="92" spans="1:14" x14ac:dyDescent="0.25">
      <c r="A92" s="40"/>
      <c r="B92" s="62" t="s">
        <v>48</v>
      </c>
      <c r="C92" s="75">
        <f>ROUND(0.5*C53,2)</f>
        <v>78.61</v>
      </c>
      <c r="D92" s="75">
        <f t="shared" ref="D92:I92" si="16">ROUND(0.5*D53,2)</f>
        <v>130.33000000000001</v>
      </c>
      <c r="E92" s="75">
        <f t="shared" si="16"/>
        <v>179.22</v>
      </c>
      <c r="F92" s="75">
        <f t="shared" si="16"/>
        <v>227.14</v>
      </c>
      <c r="G92" s="75">
        <f t="shared" si="16"/>
        <v>271.24</v>
      </c>
      <c r="H92" s="75">
        <f t="shared" si="16"/>
        <v>316.33999999999997</v>
      </c>
      <c r="I92" s="76">
        <f t="shared" si="16"/>
        <v>426.55</v>
      </c>
      <c r="J92" s="77"/>
      <c r="K92" s="77"/>
      <c r="L92" s="77"/>
      <c r="M92" s="77"/>
      <c r="N92" s="69"/>
    </row>
    <row r="93" spans="1:14" x14ac:dyDescent="0.25">
      <c r="A93" s="40"/>
      <c r="B93" s="62" t="s">
        <v>49</v>
      </c>
      <c r="C93" s="75">
        <f t="shared" ref="C93:I96" si="17">ROUND(0.5*C54,2)</f>
        <v>87.22</v>
      </c>
      <c r="D93" s="75">
        <f t="shared" si="17"/>
        <v>143.82</v>
      </c>
      <c r="E93" s="75">
        <f t="shared" si="17"/>
        <v>197.43</v>
      </c>
      <c r="F93" s="75">
        <f t="shared" si="17"/>
        <v>250.14</v>
      </c>
      <c r="G93" s="75">
        <f t="shared" si="17"/>
        <v>300.95</v>
      </c>
      <c r="H93" s="75">
        <f t="shared" si="17"/>
        <v>349.85</v>
      </c>
      <c r="I93" s="76">
        <f t="shared" si="17"/>
        <v>470.66</v>
      </c>
      <c r="J93" s="77"/>
      <c r="K93" s="77"/>
      <c r="L93" s="77"/>
      <c r="M93" s="77"/>
      <c r="N93" s="69"/>
    </row>
    <row r="94" spans="1:14" x14ac:dyDescent="0.25">
      <c r="A94" s="40"/>
      <c r="B94" s="62" t="s">
        <v>50</v>
      </c>
      <c r="C94" s="75">
        <f t="shared" si="17"/>
        <v>95.82</v>
      </c>
      <c r="D94" s="75">
        <f t="shared" si="17"/>
        <v>158.13</v>
      </c>
      <c r="E94" s="75">
        <f t="shared" si="17"/>
        <v>217.62</v>
      </c>
      <c r="F94" s="75">
        <f t="shared" si="17"/>
        <v>274.14</v>
      </c>
      <c r="G94" s="75">
        <f t="shared" si="17"/>
        <v>329.75</v>
      </c>
      <c r="H94" s="75">
        <f t="shared" si="17"/>
        <v>383.45</v>
      </c>
      <c r="I94" s="76">
        <f t="shared" si="17"/>
        <v>516.66</v>
      </c>
      <c r="J94" s="77"/>
      <c r="K94" s="77"/>
      <c r="L94" s="77"/>
      <c r="M94" s="77"/>
      <c r="N94" s="69"/>
    </row>
    <row r="95" spans="1:14" x14ac:dyDescent="0.25">
      <c r="A95" s="40"/>
      <c r="B95" s="62" t="s">
        <v>51</v>
      </c>
      <c r="C95" s="75">
        <f t="shared" si="17"/>
        <v>111.22</v>
      </c>
      <c r="D95" s="75">
        <f t="shared" si="17"/>
        <v>182.12</v>
      </c>
      <c r="E95" s="75">
        <f t="shared" si="17"/>
        <v>251.13</v>
      </c>
      <c r="F95" s="75">
        <f t="shared" si="17"/>
        <v>319.14999999999998</v>
      </c>
      <c r="G95" s="75">
        <f t="shared" si="17"/>
        <v>383.45</v>
      </c>
      <c r="H95" s="75">
        <f t="shared" si="17"/>
        <v>444.76</v>
      </c>
      <c r="I95" s="76">
        <f t="shared" si="17"/>
        <v>600.07000000000005</v>
      </c>
      <c r="J95" s="77"/>
      <c r="K95" s="77"/>
      <c r="L95" s="77"/>
      <c r="M95" s="77"/>
      <c r="N95" s="69"/>
    </row>
    <row r="96" spans="1:14" ht="15.75" thickBot="1" x14ac:dyDescent="0.3">
      <c r="A96" s="40"/>
      <c r="B96" s="65" t="s">
        <v>52</v>
      </c>
      <c r="C96" s="78">
        <f t="shared" si="17"/>
        <v>176.33</v>
      </c>
      <c r="D96" s="78">
        <f t="shared" si="17"/>
        <v>289.52999999999997</v>
      </c>
      <c r="E96" s="78">
        <f t="shared" si="17"/>
        <v>400.66</v>
      </c>
      <c r="F96" s="78">
        <f t="shared" si="17"/>
        <v>506.07</v>
      </c>
      <c r="G96" s="78">
        <f t="shared" si="17"/>
        <v>607.69000000000005</v>
      </c>
      <c r="H96" s="78">
        <f t="shared" si="17"/>
        <v>705.5</v>
      </c>
      <c r="I96" s="79">
        <f>ROUND(0.5*I57,2)</f>
        <v>952.74</v>
      </c>
      <c r="J96" s="77"/>
      <c r="K96" s="77"/>
      <c r="L96" s="77"/>
      <c r="M96" s="77"/>
      <c r="N96" s="69"/>
    </row>
    <row r="97" spans="1:14" x14ac:dyDescent="0.25">
      <c r="A97" s="40"/>
      <c r="B97" s="69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69"/>
    </row>
    <row r="98" spans="1:14" ht="15.75" thickBot="1" x14ac:dyDescent="0.3">
      <c r="A98" s="40"/>
      <c r="B98" s="113" t="s">
        <v>54</v>
      </c>
      <c r="C98" s="113"/>
      <c r="D98" s="113"/>
      <c r="E98" s="113"/>
      <c r="F98" s="113"/>
      <c r="G98" s="113"/>
      <c r="H98" s="113"/>
      <c r="I98" s="114"/>
      <c r="J98" s="77"/>
      <c r="K98" s="77"/>
      <c r="L98" s="77"/>
      <c r="M98" s="77"/>
      <c r="N98" s="69"/>
    </row>
    <row r="99" spans="1:14" ht="45" x14ac:dyDescent="0.25">
      <c r="A99" s="40"/>
      <c r="B99" s="42" t="s">
        <v>18</v>
      </c>
      <c r="C99" s="43" t="s">
        <v>19</v>
      </c>
      <c r="D99" s="44" t="str">
        <f>D4</f>
        <v>Proposed Rate Effective 
July 1, 2021</v>
      </c>
      <c r="E99" s="44" t="str">
        <f t="shared" ref="E99:G99" si="18">E4</f>
        <v>Proposed Rate Effective 
July 1, 2022</v>
      </c>
      <c r="F99" s="44" t="str">
        <f t="shared" si="18"/>
        <v>Proposed Rate Effective 
July 1, 2023</v>
      </c>
      <c r="G99" s="44" t="str">
        <f t="shared" si="18"/>
        <v>Proposed Rate Effective 
July 1, 2024</v>
      </c>
      <c r="H99" s="45" t="str">
        <f>H4</f>
        <v>Proposed Rate Effective 
July 1, 2025</v>
      </c>
      <c r="I99" s="46"/>
      <c r="J99" s="77"/>
      <c r="K99" s="77"/>
      <c r="L99" s="77"/>
      <c r="M99" s="77"/>
      <c r="N99" s="69"/>
    </row>
    <row r="100" spans="1:14" x14ac:dyDescent="0.25">
      <c r="A100" s="40"/>
      <c r="B100" s="48" t="s">
        <v>25</v>
      </c>
      <c r="C100" s="49">
        <v>108.68</v>
      </c>
      <c r="D100" s="49">
        <f>ROUND(C100*(1+D$201),2)</f>
        <v>120.2</v>
      </c>
      <c r="E100" s="49">
        <f t="shared" ref="E100:H100" si="19">ROUND(D100*(1+E$201),2)</f>
        <v>132.94</v>
      </c>
      <c r="F100" s="49">
        <f t="shared" si="19"/>
        <v>147.03</v>
      </c>
      <c r="G100" s="49">
        <f t="shared" si="19"/>
        <v>162.62</v>
      </c>
      <c r="H100" s="50">
        <f t="shared" si="19"/>
        <v>179.86</v>
      </c>
      <c r="I100" s="51"/>
      <c r="J100" s="77"/>
      <c r="K100" s="77"/>
      <c r="L100" s="77"/>
      <c r="M100" s="77"/>
      <c r="N100" s="69"/>
    </row>
    <row r="101" spans="1:14" x14ac:dyDescent="0.25">
      <c r="A101" s="40"/>
      <c r="B101" s="48" t="s">
        <v>26</v>
      </c>
      <c r="C101" s="49">
        <v>27.17</v>
      </c>
      <c r="D101" s="49">
        <f t="shared" ref="D101:H102" si="20">ROUND(C101*(1+D$201),2)</f>
        <v>30.05</v>
      </c>
      <c r="E101" s="49">
        <f t="shared" si="20"/>
        <v>33.24</v>
      </c>
      <c r="F101" s="49">
        <f t="shared" si="20"/>
        <v>36.76</v>
      </c>
      <c r="G101" s="49">
        <f t="shared" si="20"/>
        <v>40.659999999999997</v>
      </c>
      <c r="H101" s="50">
        <f t="shared" si="20"/>
        <v>44.97</v>
      </c>
      <c r="I101" s="51"/>
      <c r="J101" s="77"/>
      <c r="K101" s="77"/>
      <c r="L101" s="77"/>
      <c r="M101" s="77"/>
      <c r="N101" s="69"/>
    </row>
    <row r="102" spans="1:14" x14ac:dyDescent="0.25">
      <c r="A102" s="40"/>
      <c r="B102" s="48" t="s">
        <v>27</v>
      </c>
      <c r="C102" s="53">
        <v>10.16</v>
      </c>
      <c r="D102" s="49">
        <f t="shared" si="20"/>
        <v>11.24</v>
      </c>
      <c r="E102" s="49">
        <f t="shared" si="20"/>
        <v>12.43</v>
      </c>
      <c r="F102" s="49">
        <f t="shared" si="20"/>
        <v>13.75</v>
      </c>
      <c r="G102" s="49">
        <f t="shared" si="20"/>
        <v>15.21</v>
      </c>
      <c r="H102" s="50">
        <f t="shared" si="20"/>
        <v>16.82</v>
      </c>
      <c r="I102" s="51"/>
      <c r="J102" s="77"/>
      <c r="K102" s="77"/>
      <c r="L102" s="77"/>
      <c r="M102" s="77"/>
      <c r="N102" s="69"/>
    </row>
    <row r="103" spans="1:14" x14ac:dyDescent="0.25">
      <c r="A103" s="40"/>
      <c r="B103" s="54" t="s">
        <v>28</v>
      </c>
      <c r="C103" s="55"/>
      <c r="D103" s="56"/>
      <c r="E103" s="56"/>
      <c r="F103" s="56"/>
      <c r="G103" s="56"/>
      <c r="H103" s="57"/>
      <c r="I103" s="51"/>
      <c r="J103" s="77"/>
      <c r="K103" s="77"/>
      <c r="L103" s="77"/>
      <c r="M103" s="77"/>
      <c r="N103" s="69"/>
    </row>
    <row r="104" spans="1:14" x14ac:dyDescent="0.25">
      <c r="A104" s="40"/>
      <c r="B104" s="58" t="s">
        <v>29</v>
      </c>
      <c r="C104" s="59" t="s">
        <v>30</v>
      </c>
      <c r="D104" s="60">
        <v>45</v>
      </c>
      <c r="E104" s="60">
        <f t="shared" ref="E104:H105" si="21">ROUND(D104*(1+E$201),2)</f>
        <v>49.77</v>
      </c>
      <c r="F104" s="60">
        <f t="shared" si="21"/>
        <v>55.05</v>
      </c>
      <c r="G104" s="60">
        <f t="shared" si="21"/>
        <v>60.89</v>
      </c>
      <c r="H104" s="61">
        <f t="shared" si="21"/>
        <v>67.34</v>
      </c>
      <c r="I104" s="51"/>
      <c r="J104" s="77"/>
      <c r="K104" s="77"/>
      <c r="L104" s="77"/>
      <c r="M104" s="77"/>
      <c r="N104" s="69"/>
    </row>
    <row r="105" spans="1:14" x14ac:dyDescent="0.25">
      <c r="A105" s="40"/>
      <c r="B105" s="58" t="s">
        <v>31</v>
      </c>
      <c r="C105" s="59" t="s">
        <v>30</v>
      </c>
      <c r="D105" s="60">
        <v>90</v>
      </c>
      <c r="E105" s="60">
        <f t="shared" si="21"/>
        <v>99.54</v>
      </c>
      <c r="F105" s="60">
        <f t="shared" si="21"/>
        <v>110.09</v>
      </c>
      <c r="G105" s="60">
        <f t="shared" si="21"/>
        <v>121.76</v>
      </c>
      <c r="H105" s="61">
        <f t="shared" si="21"/>
        <v>134.66999999999999</v>
      </c>
      <c r="I105" s="51"/>
      <c r="J105" s="77"/>
      <c r="K105" s="77"/>
      <c r="L105" s="77"/>
      <c r="M105" s="77"/>
      <c r="N105" s="69"/>
    </row>
    <row r="106" spans="1:14" x14ac:dyDescent="0.25">
      <c r="A106" s="40"/>
      <c r="B106" s="54" t="s">
        <v>32</v>
      </c>
      <c r="C106" s="81"/>
      <c r="D106" s="82"/>
      <c r="E106" s="82"/>
      <c r="F106" s="82"/>
      <c r="G106" s="82"/>
      <c r="H106" s="83"/>
      <c r="I106" s="51"/>
      <c r="J106" s="77"/>
      <c r="K106" s="77"/>
      <c r="L106" s="77"/>
      <c r="M106" s="77"/>
      <c r="N106" s="69"/>
    </row>
    <row r="107" spans="1:14" x14ac:dyDescent="0.25">
      <c r="A107" s="40"/>
      <c r="B107" s="62" t="s">
        <v>33</v>
      </c>
      <c r="C107" s="63">
        <v>42.3</v>
      </c>
      <c r="D107" s="49">
        <f>ROUND(C107*(1+D$201),2)</f>
        <v>46.78</v>
      </c>
      <c r="E107" s="49">
        <f t="shared" ref="E107:H107" si="22">ROUND(D107*(1+E$201),2)</f>
        <v>51.74</v>
      </c>
      <c r="F107" s="49">
        <f t="shared" si="22"/>
        <v>57.22</v>
      </c>
      <c r="G107" s="49">
        <f t="shared" si="22"/>
        <v>63.29</v>
      </c>
      <c r="H107" s="50">
        <f t="shared" si="22"/>
        <v>70</v>
      </c>
      <c r="I107" s="64"/>
      <c r="J107" s="77"/>
      <c r="K107" s="77"/>
      <c r="L107" s="77"/>
      <c r="M107" s="77"/>
      <c r="N107" s="69"/>
    </row>
    <row r="108" spans="1:14" x14ac:dyDescent="0.25">
      <c r="A108" s="40"/>
      <c r="B108" s="62" t="s">
        <v>34</v>
      </c>
      <c r="C108" s="63">
        <v>67.7</v>
      </c>
      <c r="D108" s="49">
        <f t="shared" ref="D108:H110" si="23">ROUND(C108*(1+D$201),2)</f>
        <v>74.88</v>
      </c>
      <c r="E108" s="49">
        <f t="shared" si="23"/>
        <v>82.82</v>
      </c>
      <c r="F108" s="49">
        <f t="shared" si="23"/>
        <v>91.6</v>
      </c>
      <c r="G108" s="49">
        <f t="shared" si="23"/>
        <v>101.31</v>
      </c>
      <c r="H108" s="50">
        <f t="shared" si="23"/>
        <v>112.05</v>
      </c>
      <c r="I108" s="64"/>
      <c r="J108" s="77"/>
      <c r="K108" s="77"/>
      <c r="L108" s="77"/>
      <c r="M108" s="77"/>
      <c r="N108" s="69"/>
    </row>
    <row r="109" spans="1:14" x14ac:dyDescent="0.25">
      <c r="A109" s="40"/>
      <c r="B109" s="62" t="s">
        <v>35</v>
      </c>
      <c r="C109" s="63">
        <v>93.1</v>
      </c>
      <c r="D109" s="49">
        <f t="shared" si="23"/>
        <v>102.97</v>
      </c>
      <c r="E109" s="49">
        <f t="shared" si="23"/>
        <v>113.88</v>
      </c>
      <c r="F109" s="49">
        <f t="shared" si="23"/>
        <v>125.95</v>
      </c>
      <c r="G109" s="49">
        <f t="shared" si="23"/>
        <v>139.30000000000001</v>
      </c>
      <c r="H109" s="50">
        <f t="shared" si="23"/>
        <v>154.07</v>
      </c>
      <c r="I109" s="64"/>
      <c r="J109" s="77"/>
      <c r="K109" s="77"/>
      <c r="L109" s="77"/>
      <c r="M109" s="77"/>
      <c r="N109" s="69"/>
    </row>
    <row r="110" spans="1:14" x14ac:dyDescent="0.25">
      <c r="A110" s="40"/>
      <c r="B110" s="62" t="s">
        <v>36</v>
      </c>
      <c r="C110" s="63">
        <v>118.5</v>
      </c>
      <c r="D110" s="49">
        <f>ROUND(C110*(1+D$201),2)</f>
        <v>131.06</v>
      </c>
      <c r="E110" s="49">
        <f t="shared" si="23"/>
        <v>144.94999999999999</v>
      </c>
      <c r="F110" s="49">
        <f t="shared" si="23"/>
        <v>160.31</v>
      </c>
      <c r="G110" s="49">
        <f t="shared" si="23"/>
        <v>177.3</v>
      </c>
      <c r="H110" s="50">
        <f t="shared" si="23"/>
        <v>196.09</v>
      </c>
      <c r="I110" s="64"/>
      <c r="J110" s="77"/>
      <c r="K110" s="77"/>
      <c r="L110" s="77"/>
      <c r="M110" s="77"/>
      <c r="N110" s="69"/>
    </row>
    <row r="111" spans="1:14" x14ac:dyDescent="0.25">
      <c r="A111" s="40"/>
      <c r="B111" s="62" t="s">
        <v>37</v>
      </c>
      <c r="C111" s="63">
        <v>143.9</v>
      </c>
      <c r="D111" s="49">
        <f t="shared" ref="D111:H113" si="24">ROUND(C111*(1+D$201),2)</f>
        <v>159.15</v>
      </c>
      <c r="E111" s="49">
        <f t="shared" si="24"/>
        <v>176.02</v>
      </c>
      <c r="F111" s="49">
        <f t="shared" si="24"/>
        <v>194.68</v>
      </c>
      <c r="G111" s="49">
        <f t="shared" si="24"/>
        <v>215.32</v>
      </c>
      <c r="H111" s="50">
        <f t="shared" si="24"/>
        <v>238.14</v>
      </c>
      <c r="I111" s="64"/>
      <c r="J111" s="77"/>
      <c r="K111" s="77"/>
      <c r="L111" s="77"/>
      <c r="M111" s="77"/>
      <c r="N111" s="69"/>
    </row>
    <row r="112" spans="1:14" x14ac:dyDescent="0.25">
      <c r="A112" s="40"/>
      <c r="B112" s="62" t="s">
        <v>38</v>
      </c>
      <c r="C112" s="63">
        <v>169.3</v>
      </c>
      <c r="D112" s="49">
        <f t="shared" si="24"/>
        <v>187.25</v>
      </c>
      <c r="E112" s="49">
        <f t="shared" si="24"/>
        <v>207.1</v>
      </c>
      <c r="F112" s="49">
        <f t="shared" si="24"/>
        <v>229.05</v>
      </c>
      <c r="G112" s="49">
        <f t="shared" si="24"/>
        <v>253.33</v>
      </c>
      <c r="H112" s="50">
        <f t="shared" si="24"/>
        <v>280.18</v>
      </c>
      <c r="I112" s="64"/>
      <c r="J112" s="77"/>
      <c r="K112" s="77"/>
      <c r="L112" s="77"/>
      <c r="M112" s="77"/>
      <c r="N112" s="69"/>
    </row>
    <row r="113" spans="1:14" ht="15.75" thickBot="1" x14ac:dyDescent="0.3">
      <c r="A113" s="40"/>
      <c r="B113" s="65" t="s">
        <v>39</v>
      </c>
      <c r="C113" s="66">
        <v>194.7</v>
      </c>
      <c r="D113" s="67">
        <f t="shared" si="24"/>
        <v>215.34</v>
      </c>
      <c r="E113" s="67">
        <f t="shared" si="24"/>
        <v>238.17</v>
      </c>
      <c r="F113" s="67">
        <f t="shared" si="24"/>
        <v>263.42</v>
      </c>
      <c r="G113" s="67">
        <f t="shared" si="24"/>
        <v>291.33999999999997</v>
      </c>
      <c r="H113" s="68">
        <f t="shared" si="24"/>
        <v>322.22000000000003</v>
      </c>
      <c r="I113" s="64"/>
      <c r="J113" s="77"/>
      <c r="K113" s="77"/>
      <c r="L113" s="77"/>
      <c r="M113" s="77"/>
      <c r="N113" s="69"/>
    </row>
    <row r="114" spans="1:14" x14ac:dyDescent="0.25">
      <c r="A114" s="40"/>
      <c r="J114" s="84"/>
      <c r="K114" s="77"/>
      <c r="L114" s="77"/>
      <c r="M114" s="77"/>
      <c r="N114" s="69"/>
    </row>
    <row r="115" spans="1:14" ht="15.75" thickBot="1" x14ac:dyDescent="0.3">
      <c r="A115" s="40"/>
      <c r="B115" s="113" t="s">
        <v>55</v>
      </c>
      <c r="C115" s="113"/>
      <c r="D115" s="113"/>
      <c r="E115" s="113"/>
      <c r="F115" s="113"/>
      <c r="G115" s="113"/>
      <c r="H115" s="113"/>
      <c r="I115" s="114"/>
      <c r="J115" s="84"/>
      <c r="K115" s="77"/>
      <c r="L115" s="77"/>
      <c r="M115" s="77"/>
      <c r="N115" s="69"/>
    </row>
    <row r="116" spans="1:14" x14ac:dyDescent="0.25">
      <c r="A116" s="40"/>
      <c r="B116" s="105" t="s">
        <v>19</v>
      </c>
      <c r="C116" s="106"/>
      <c r="D116" s="106"/>
      <c r="E116" s="106"/>
      <c r="F116" s="106"/>
      <c r="G116" s="106"/>
      <c r="H116" s="106"/>
      <c r="I116" s="107"/>
      <c r="J116" s="77"/>
      <c r="K116" s="77"/>
      <c r="L116" s="77"/>
      <c r="M116" s="77"/>
      <c r="N116" s="69"/>
    </row>
    <row r="117" spans="1:14" x14ac:dyDescent="0.25">
      <c r="A117" s="40"/>
      <c r="B117" s="71" t="s">
        <v>18</v>
      </c>
      <c r="C117" s="72" t="s">
        <v>41</v>
      </c>
      <c r="D117" s="73" t="s">
        <v>42</v>
      </c>
      <c r="E117" s="73" t="s">
        <v>43</v>
      </c>
      <c r="F117" s="73" t="s">
        <v>44</v>
      </c>
      <c r="G117" s="73" t="s">
        <v>45</v>
      </c>
      <c r="H117" s="73" t="s">
        <v>46</v>
      </c>
      <c r="I117" s="74" t="s">
        <v>47</v>
      </c>
      <c r="J117" s="77"/>
      <c r="K117" s="77"/>
      <c r="L117" s="77"/>
      <c r="M117" s="77"/>
      <c r="N117" s="69"/>
    </row>
    <row r="118" spans="1:14" x14ac:dyDescent="0.25">
      <c r="A118" s="40"/>
      <c r="B118" s="62" t="s">
        <v>48</v>
      </c>
      <c r="C118" s="75">
        <v>142.5</v>
      </c>
      <c r="D118" s="75">
        <v>201.6</v>
      </c>
      <c r="E118" s="75">
        <v>268.7</v>
      </c>
      <c r="F118" s="75">
        <v>359.1</v>
      </c>
      <c r="G118" s="75">
        <v>426.3</v>
      </c>
      <c r="H118" s="75">
        <v>493.5</v>
      </c>
      <c r="I118" s="76">
        <v>715.9</v>
      </c>
      <c r="J118" s="77"/>
      <c r="K118" s="77"/>
      <c r="L118" s="77"/>
      <c r="M118" s="77"/>
      <c r="N118" s="69"/>
    </row>
    <row r="119" spans="1:14" x14ac:dyDescent="0.25">
      <c r="A119" s="40"/>
      <c r="B119" s="62" t="s">
        <v>49</v>
      </c>
      <c r="C119" s="75">
        <v>155.19999999999999</v>
      </c>
      <c r="D119" s="75">
        <v>224.7</v>
      </c>
      <c r="E119" s="75">
        <v>293.10000000000002</v>
      </c>
      <c r="F119" s="75">
        <v>370.7</v>
      </c>
      <c r="G119" s="75">
        <v>437.9</v>
      </c>
      <c r="H119" s="75">
        <v>515.5</v>
      </c>
      <c r="I119" s="76">
        <v>737.9</v>
      </c>
      <c r="J119" s="77"/>
      <c r="K119" s="77"/>
      <c r="L119" s="77"/>
      <c r="M119" s="77"/>
      <c r="N119" s="69"/>
    </row>
    <row r="120" spans="1:14" x14ac:dyDescent="0.25">
      <c r="A120" s="40"/>
      <c r="B120" s="62" t="s">
        <v>50</v>
      </c>
      <c r="C120" s="75">
        <v>179.5</v>
      </c>
      <c r="D120" s="75">
        <v>259.5</v>
      </c>
      <c r="E120" s="75">
        <v>339.4</v>
      </c>
      <c r="F120" s="75">
        <v>405.4</v>
      </c>
      <c r="G120" s="75">
        <v>494.6</v>
      </c>
      <c r="H120" s="75">
        <v>559.5</v>
      </c>
      <c r="I120" s="76">
        <v>784.2</v>
      </c>
      <c r="J120" s="77"/>
      <c r="K120" s="77"/>
      <c r="L120" s="77"/>
      <c r="M120" s="77"/>
      <c r="N120" s="69"/>
    </row>
    <row r="121" spans="1:14" x14ac:dyDescent="0.25">
      <c r="A121" s="40"/>
      <c r="B121" s="62" t="s">
        <v>51</v>
      </c>
      <c r="C121" s="75">
        <v>201.6</v>
      </c>
      <c r="D121" s="75">
        <v>317.39999999999998</v>
      </c>
      <c r="E121" s="75">
        <v>383.4</v>
      </c>
      <c r="F121" s="75">
        <v>485.4</v>
      </c>
      <c r="G121" s="75">
        <v>586.1</v>
      </c>
      <c r="H121" s="75">
        <v>674.2</v>
      </c>
      <c r="I121" s="76">
        <v>896.6</v>
      </c>
      <c r="J121" s="77"/>
      <c r="K121" s="77"/>
      <c r="L121" s="77"/>
      <c r="M121" s="77"/>
      <c r="N121" s="69"/>
    </row>
    <row r="122" spans="1:14" x14ac:dyDescent="0.25">
      <c r="A122" s="40"/>
      <c r="B122" s="62" t="s">
        <v>52</v>
      </c>
      <c r="C122" s="75">
        <v>349.9</v>
      </c>
      <c r="D122" s="75">
        <v>521.29999999999995</v>
      </c>
      <c r="E122" s="75">
        <v>689.2</v>
      </c>
      <c r="F122" s="75">
        <v>837.5</v>
      </c>
      <c r="G122" s="75">
        <v>1034.4000000000001</v>
      </c>
      <c r="H122" s="75">
        <v>1186.2</v>
      </c>
      <c r="I122" s="76">
        <v>1680.8</v>
      </c>
      <c r="J122" s="77"/>
      <c r="K122" s="77"/>
      <c r="L122" s="77"/>
      <c r="M122" s="77"/>
      <c r="N122" s="69"/>
    </row>
    <row r="123" spans="1:14" x14ac:dyDescent="0.25">
      <c r="A123" s="40"/>
      <c r="B123" s="110" t="str">
        <f>D4</f>
        <v>Proposed Rate Effective 
July 1, 2021</v>
      </c>
      <c r="C123" s="111"/>
      <c r="D123" s="111"/>
      <c r="E123" s="111"/>
      <c r="F123" s="111"/>
      <c r="G123" s="111"/>
      <c r="H123" s="111"/>
      <c r="I123" s="112"/>
      <c r="J123" s="77"/>
      <c r="K123" s="77"/>
      <c r="L123" s="77"/>
      <c r="M123" s="77"/>
      <c r="N123" s="69"/>
    </row>
    <row r="124" spans="1:14" x14ac:dyDescent="0.25">
      <c r="A124" s="40"/>
      <c r="B124" s="62" t="s">
        <v>48</v>
      </c>
      <c r="C124" s="75">
        <f>ROUND(C118*(1+$D$201),2)</f>
        <v>157.61000000000001</v>
      </c>
      <c r="D124" s="75">
        <f t="shared" ref="D124:I128" si="25">ROUND(D118*(1+$D$201),2)</f>
        <v>222.97</v>
      </c>
      <c r="E124" s="75">
        <f t="shared" si="25"/>
        <v>297.18</v>
      </c>
      <c r="F124" s="75">
        <f t="shared" si="25"/>
        <v>397.16</v>
      </c>
      <c r="G124" s="75">
        <f t="shared" si="25"/>
        <v>471.49</v>
      </c>
      <c r="H124" s="75">
        <f t="shared" si="25"/>
        <v>545.80999999999995</v>
      </c>
      <c r="I124" s="76">
        <f t="shared" si="25"/>
        <v>791.79</v>
      </c>
      <c r="J124" s="77"/>
      <c r="K124" s="77"/>
      <c r="L124" s="77"/>
      <c r="M124" s="77"/>
      <c r="N124" s="69"/>
    </row>
    <row r="125" spans="1:14" x14ac:dyDescent="0.25">
      <c r="A125" s="40"/>
      <c r="B125" s="62" t="s">
        <v>49</v>
      </c>
      <c r="C125" s="75">
        <f>ROUND(C119*(1+$D$201),2)</f>
        <v>171.65</v>
      </c>
      <c r="D125" s="75">
        <f t="shared" si="25"/>
        <v>248.52</v>
      </c>
      <c r="E125" s="75">
        <f t="shared" si="25"/>
        <v>324.17</v>
      </c>
      <c r="F125" s="75">
        <f t="shared" si="25"/>
        <v>409.99</v>
      </c>
      <c r="G125" s="75">
        <f t="shared" si="25"/>
        <v>484.32</v>
      </c>
      <c r="H125" s="75">
        <f t="shared" si="25"/>
        <v>570.14</v>
      </c>
      <c r="I125" s="76">
        <f t="shared" si="25"/>
        <v>816.12</v>
      </c>
      <c r="J125" s="77"/>
      <c r="K125" s="77"/>
      <c r="L125" s="77"/>
      <c r="M125" s="77"/>
      <c r="N125" s="69"/>
    </row>
    <row r="126" spans="1:14" x14ac:dyDescent="0.25">
      <c r="A126" s="40"/>
      <c r="B126" s="62" t="s">
        <v>50</v>
      </c>
      <c r="C126" s="75">
        <f>ROUND(C120*(1+$D$201),2)</f>
        <v>198.53</v>
      </c>
      <c r="D126" s="75">
        <f t="shared" si="25"/>
        <v>287.01</v>
      </c>
      <c r="E126" s="75">
        <f t="shared" si="25"/>
        <v>375.38</v>
      </c>
      <c r="F126" s="75">
        <f t="shared" si="25"/>
        <v>448.37</v>
      </c>
      <c r="G126" s="75">
        <f t="shared" si="25"/>
        <v>547.03</v>
      </c>
      <c r="H126" s="75">
        <f t="shared" si="25"/>
        <v>618.80999999999995</v>
      </c>
      <c r="I126" s="76">
        <f t="shared" si="25"/>
        <v>867.33</v>
      </c>
      <c r="J126" s="77"/>
      <c r="K126" s="77"/>
      <c r="L126" s="77"/>
      <c r="M126" s="77"/>
      <c r="N126" s="69"/>
    </row>
    <row r="127" spans="1:14" x14ac:dyDescent="0.25">
      <c r="A127" s="40"/>
      <c r="B127" s="62" t="s">
        <v>51</v>
      </c>
      <c r="C127" s="75">
        <f>ROUND(C121*(1+$D$201),2)</f>
        <v>222.97</v>
      </c>
      <c r="D127" s="75">
        <f t="shared" si="25"/>
        <v>351.04</v>
      </c>
      <c r="E127" s="75">
        <f t="shared" si="25"/>
        <v>424.04</v>
      </c>
      <c r="F127" s="75">
        <f t="shared" si="25"/>
        <v>536.85</v>
      </c>
      <c r="G127" s="75">
        <f t="shared" si="25"/>
        <v>648.23</v>
      </c>
      <c r="H127" s="75">
        <f t="shared" si="25"/>
        <v>745.67</v>
      </c>
      <c r="I127" s="76">
        <f t="shared" si="25"/>
        <v>991.64</v>
      </c>
      <c r="J127" s="77"/>
      <c r="K127" s="77"/>
      <c r="L127" s="77"/>
      <c r="M127" s="77"/>
      <c r="N127" s="69"/>
    </row>
    <row r="128" spans="1:14" x14ac:dyDescent="0.25">
      <c r="A128" s="40"/>
      <c r="B128" s="62" t="s">
        <v>52</v>
      </c>
      <c r="C128" s="75">
        <f>ROUND(C122*(1+$D$201),2)</f>
        <v>386.99</v>
      </c>
      <c r="D128" s="75">
        <f t="shared" si="25"/>
        <v>576.55999999999995</v>
      </c>
      <c r="E128" s="75">
        <f t="shared" si="25"/>
        <v>762.26</v>
      </c>
      <c r="F128" s="75">
        <f t="shared" si="25"/>
        <v>926.28</v>
      </c>
      <c r="G128" s="75">
        <f t="shared" si="25"/>
        <v>1144.05</v>
      </c>
      <c r="H128" s="75">
        <f t="shared" si="25"/>
        <v>1311.94</v>
      </c>
      <c r="I128" s="76">
        <f t="shared" si="25"/>
        <v>1858.96</v>
      </c>
      <c r="J128" s="77"/>
      <c r="K128" s="77"/>
      <c r="L128" s="77"/>
      <c r="M128" s="77"/>
      <c r="N128" s="69"/>
    </row>
    <row r="129" spans="1:14" ht="14.25" customHeight="1" x14ac:dyDescent="0.25">
      <c r="A129" s="40"/>
      <c r="B129" s="110" t="str">
        <f>E4</f>
        <v>Proposed Rate Effective 
July 1, 2022</v>
      </c>
      <c r="C129" s="111"/>
      <c r="D129" s="111"/>
      <c r="E129" s="111"/>
      <c r="F129" s="111"/>
      <c r="G129" s="111"/>
      <c r="H129" s="111"/>
      <c r="I129" s="112"/>
      <c r="J129" s="77"/>
      <c r="K129" s="77"/>
      <c r="L129" s="77"/>
      <c r="M129" s="77"/>
      <c r="N129" s="69"/>
    </row>
    <row r="130" spans="1:14" x14ac:dyDescent="0.25">
      <c r="A130" s="40"/>
      <c r="B130" s="62" t="s">
        <v>48</v>
      </c>
      <c r="C130" s="75">
        <f>ROUND(C124*(1+$E$201),2)</f>
        <v>174.32</v>
      </c>
      <c r="D130" s="75">
        <f t="shared" ref="D130:I134" si="26">ROUND(D124*(1+$E$201),2)</f>
        <v>246.6</v>
      </c>
      <c r="E130" s="75">
        <f t="shared" si="26"/>
        <v>328.68</v>
      </c>
      <c r="F130" s="75">
        <f t="shared" si="26"/>
        <v>439.26</v>
      </c>
      <c r="G130" s="75">
        <f t="shared" si="26"/>
        <v>521.47</v>
      </c>
      <c r="H130" s="75">
        <f t="shared" si="26"/>
        <v>603.66999999999996</v>
      </c>
      <c r="I130" s="76">
        <f t="shared" si="26"/>
        <v>875.72</v>
      </c>
      <c r="J130" s="77"/>
      <c r="K130" s="77"/>
      <c r="L130" s="77"/>
      <c r="M130" s="77"/>
      <c r="N130" s="69"/>
    </row>
    <row r="131" spans="1:14" x14ac:dyDescent="0.25">
      <c r="A131" s="40"/>
      <c r="B131" s="62" t="s">
        <v>49</v>
      </c>
      <c r="C131" s="75">
        <f>ROUND(C125*(1+$E$201),2)</f>
        <v>189.84</v>
      </c>
      <c r="D131" s="75">
        <f t="shared" si="26"/>
        <v>274.86</v>
      </c>
      <c r="E131" s="75">
        <f t="shared" si="26"/>
        <v>358.53</v>
      </c>
      <c r="F131" s="75">
        <f t="shared" si="26"/>
        <v>453.45</v>
      </c>
      <c r="G131" s="75">
        <f t="shared" si="26"/>
        <v>535.66</v>
      </c>
      <c r="H131" s="75">
        <f t="shared" si="26"/>
        <v>630.57000000000005</v>
      </c>
      <c r="I131" s="76">
        <f t="shared" si="26"/>
        <v>902.63</v>
      </c>
      <c r="J131" s="77"/>
      <c r="K131" s="77"/>
      <c r="L131" s="77"/>
      <c r="M131" s="77"/>
      <c r="N131" s="69"/>
    </row>
    <row r="132" spans="1:14" x14ac:dyDescent="0.25">
      <c r="A132" s="40"/>
      <c r="B132" s="62" t="s">
        <v>50</v>
      </c>
      <c r="C132" s="75">
        <f>ROUND(C126*(1+$E$201),2)</f>
        <v>219.57</v>
      </c>
      <c r="D132" s="75">
        <f t="shared" si="26"/>
        <v>317.43</v>
      </c>
      <c r="E132" s="75">
        <f t="shared" si="26"/>
        <v>415.17</v>
      </c>
      <c r="F132" s="75">
        <f t="shared" si="26"/>
        <v>495.9</v>
      </c>
      <c r="G132" s="75">
        <f t="shared" si="26"/>
        <v>605.02</v>
      </c>
      <c r="H132" s="75">
        <f t="shared" si="26"/>
        <v>684.4</v>
      </c>
      <c r="I132" s="76">
        <f t="shared" si="26"/>
        <v>959.27</v>
      </c>
      <c r="J132" s="77"/>
      <c r="K132" s="77"/>
      <c r="L132" s="77"/>
      <c r="M132" s="77"/>
      <c r="N132" s="69"/>
    </row>
    <row r="133" spans="1:14" x14ac:dyDescent="0.25">
      <c r="A133" s="40"/>
      <c r="B133" s="62" t="s">
        <v>51</v>
      </c>
      <c r="C133" s="75">
        <f>ROUND(C127*(1+$E$201),2)</f>
        <v>246.6</v>
      </c>
      <c r="D133" s="75">
        <f t="shared" si="26"/>
        <v>388.25</v>
      </c>
      <c r="E133" s="75">
        <f t="shared" si="26"/>
        <v>468.99</v>
      </c>
      <c r="F133" s="75">
        <f t="shared" si="26"/>
        <v>593.76</v>
      </c>
      <c r="G133" s="75">
        <f t="shared" si="26"/>
        <v>716.94</v>
      </c>
      <c r="H133" s="75">
        <f t="shared" si="26"/>
        <v>824.71</v>
      </c>
      <c r="I133" s="76">
        <f t="shared" si="26"/>
        <v>1096.75</v>
      </c>
      <c r="J133" s="77"/>
      <c r="K133" s="77"/>
      <c r="L133" s="77"/>
      <c r="M133" s="77"/>
      <c r="N133" s="69"/>
    </row>
    <row r="134" spans="1:14" x14ac:dyDescent="0.25">
      <c r="A134" s="40"/>
      <c r="B134" s="62" t="s">
        <v>52</v>
      </c>
      <c r="C134" s="75">
        <f>ROUND(C128*(1+$E$201),2)</f>
        <v>428.01</v>
      </c>
      <c r="D134" s="75">
        <f t="shared" si="26"/>
        <v>637.67999999999995</v>
      </c>
      <c r="E134" s="75">
        <f t="shared" si="26"/>
        <v>843.06</v>
      </c>
      <c r="F134" s="75">
        <f t="shared" si="26"/>
        <v>1024.47</v>
      </c>
      <c r="G134" s="75">
        <f t="shared" si="26"/>
        <v>1265.32</v>
      </c>
      <c r="H134" s="75">
        <f t="shared" si="26"/>
        <v>1451.01</v>
      </c>
      <c r="I134" s="76">
        <f t="shared" si="26"/>
        <v>2056.0100000000002</v>
      </c>
      <c r="J134" s="77"/>
      <c r="K134" s="77"/>
      <c r="L134" s="77"/>
      <c r="M134" s="77"/>
      <c r="N134" s="69"/>
    </row>
    <row r="135" spans="1:14" ht="14.25" customHeight="1" x14ac:dyDescent="0.25">
      <c r="A135" s="40"/>
      <c r="B135" s="110" t="str">
        <f>F4</f>
        <v>Proposed Rate Effective 
July 1, 2023</v>
      </c>
      <c r="C135" s="111"/>
      <c r="D135" s="111"/>
      <c r="E135" s="111"/>
      <c r="F135" s="111"/>
      <c r="G135" s="111"/>
      <c r="H135" s="111"/>
      <c r="I135" s="112"/>
      <c r="J135" s="77"/>
      <c r="K135" s="77"/>
      <c r="L135" s="77"/>
      <c r="M135" s="77"/>
      <c r="N135" s="69"/>
    </row>
    <row r="136" spans="1:14" x14ac:dyDescent="0.25">
      <c r="A136" s="40"/>
      <c r="B136" s="62" t="s">
        <v>48</v>
      </c>
      <c r="C136" s="75">
        <f>ROUND(C130*(1+$F$201),2)</f>
        <v>192.8</v>
      </c>
      <c r="D136" s="75">
        <f t="shared" ref="D136:I140" si="27">ROUND(D130*(1+$F$201),2)</f>
        <v>272.74</v>
      </c>
      <c r="E136" s="75">
        <f t="shared" si="27"/>
        <v>363.52</v>
      </c>
      <c r="F136" s="75">
        <f t="shared" si="27"/>
        <v>485.82</v>
      </c>
      <c r="G136" s="75">
        <f t="shared" si="27"/>
        <v>576.75</v>
      </c>
      <c r="H136" s="75">
        <f t="shared" si="27"/>
        <v>667.66</v>
      </c>
      <c r="I136" s="76">
        <f t="shared" si="27"/>
        <v>968.55</v>
      </c>
      <c r="J136" s="77"/>
      <c r="K136" s="77"/>
      <c r="L136" s="77"/>
      <c r="M136" s="77"/>
      <c r="N136" s="69"/>
    </row>
    <row r="137" spans="1:14" x14ac:dyDescent="0.25">
      <c r="A137" s="40"/>
      <c r="B137" s="62" t="s">
        <v>49</v>
      </c>
      <c r="C137" s="75">
        <f>ROUND(C131*(1+$F$201),2)</f>
        <v>209.96</v>
      </c>
      <c r="D137" s="75">
        <f t="shared" si="27"/>
        <v>304</v>
      </c>
      <c r="E137" s="75">
        <f t="shared" si="27"/>
        <v>396.53</v>
      </c>
      <c r="F137" s="75">
        <f t="shared" si="27"/>
        <v>501.52</v>
      </c>
      <c r="G137" s="75">
        <f t="shared" si="27"/>
        <v>592.44000000000005</v>
      </c>
      <c r="H137" s="75">
        <f t="shared" si="27"/>
        <v>697.41</v>
      </c>
      <c r="I137" s="76">
        <f t="shared" si="27"/>
        <v>998.31</v>
      </c>
      <c r="J137" s="77"/>
      <c r="K137" s="77"/>
      <c r="L137" s="77"/>
      <c r="M137" s="77"/>
      <c r="N137" s="69"/>
    </row>
    <row r="138" spans="1:14" x14ac:dyDescent="0.25">
      <c r="A138" s="40"/>
      <c r="B138" s="62" t="s">
        <v>50</v>
      </c>
      <c r="C138" s="75">
        <f>ROUND(C132*(1+$F$201),2)</f>
        <v>242.84</v>
      </c>
      <c r="D138" s="75">
        <f t="shared" si="27"/>
        <v>351.08</v>
      </c>
      <c r="E138" s="75">
        <f t="shared" si="27"/>
        <v>459.18</v>
      </c>
      <c r="F138" s="75">
        <f t="shared" si="27"/>
        <v>548.47</v>
      </c>
      <c r="G138" s="75">
        <f t="shared" si="27"/>
        <v>669.15</v>
      </c>
      <c r="H138" s="75">
        <f t="shared" si="27"/>
        <v>756.95</v>
      </c>
      <c r="I138" s="76">
        <f t="shared" si="27"/>
        <v>1060.95</v>
      </c>
      <c r="J138" s="77"/>
      <c r="K138" s="77"/>
      <c r="L138" s="77"/>
      <c r="M138" s="77"/>
      <c r="N138" s="69"/>
    </row>
    <row r="139" spans="1:14" x14ac:dyDescent="0.25">
      <c r="A139" s="40"/>
      <c r="B139" s="62" t="s">
        <v>51</v>
      </c>
      <c r="C139" s="75">
        <f>ROUND(C133*(1+$F$201),2)</f>
        <v>272.74</v>
      </c>
      <c r="D139" s="75">
        <f t="shared" si="27"/>
        <v>429.4</v>
      </c>
      <c r="E139" s="75">
        <f t="shared" si="27"/>
        <v>518.70000000000005</v>
      </c>
      <c r="F139" s="75">
        <f t="shared" si="27"/>
        <v>656.7</v>
      </c>
      <c r="G139" s="75">
        <f t="shared" si="27"/>
        <v>792.94</v>
      </c>
      <c r="H139" s="75">
        <f t="shared" si="27"/>
        <v>912.13</v>
      </c>
      <c r="I139" s="76">
        <f t="shared" si="27"/>
        <v>1213.01</v>
      </c>
      <c r="J139" s="77"/>
      <c r="K139" s="77"/>
      <c r="L139" s="77"/>
      <c r="M139" s="77"/>
      <c r="N139" s="69"/>
    </row>
    <row r="140" spans="1:14" x14ac:dyDescent="0.25">
      <c r="A140" s="40"/>
      <c r="B140" s="62" t="s">
        <v>52</v>
      </c>
      <c r="C140" s="75">
        <f>ROUND(C134*(1+$F$201),2)</f>
        <v>473.38</v>
      </c>
      <c r="D140" s="75">
        <f t="shared" si="27"/>
        <v>705.27</v>
      </c>
      <c r="E140" s="75">
        <f t="shared" si="27"/>
        <v>932.42</v>
      </c>
      <c r="F140" s="75">
        <f t="shared" si="27"/>
        <v>1133.06</v>
      </c>
      <c r="G140" s="75">
        <f t="shared" si="27"/>
        <v>1399.44</v>
      </c>
      <c r="H140" s="75">
        <f t="shared" si="27"/>
        <v>1604.82</v>
      </c>
      <c r="I140" s="76">
        <f t="shared" si="27"/>
        <v>2273.9499999999998</v>
      </c>
      <c r="J140" s="77"/>
      <c r="K140" s="77"/>
      <c r="L140" s="77"/>
      <c r="M140" s="77"/>
      <c r="N140" s="69"/>
    </row>
    <row r="141" spans="1:14" ht="14.25" customHeight="1" x14ac:dyDescent="0.25">
      <c r="A141" s="40"/>
      <c r="B141" s="110" t="str">
        <f>G4</f>
        <v>Proposed Rate Effective 
July 1, 2024</v>
      </c>
      <c r="C141" s="111"/>
      <c r="D141" s="111"/>
      <c r="E141" s="111"/>
      <c r="F141" s="111"/>
      <c r="G141" s="111"/>
      <c r="H141" s="111"/>
      <c r="I141" s="112"/>
      <c r="J141" s="77"/>
      <c r="K141" s="77"/>
      <c r="L141" s="77"/>
      <c r="M141" s="77"/>
      <c r="N141" s="69"/>
    </row>
    <row r="142" spans="1:14" x14ac:dyDescent="0.25">
      <c r="A142" s="40"/>
      <c r="B142" s="62" t="s">
        <v>48</v>
      </c>
      <c r="C142" s="75">
        <f>ROUND(C136*(1+$G$201),2)</f>
        <v>213.24</v>
      </c>
      <c r="D142" s="75">
        <f t="shared" ref="D142:I146" si="28">ROUND(D136*(1+$G$201),2)</f>
        <v>301.64999999999998</v>
      </c>
      <c r="E142" s="75">
        <f t="shared" si="28"/>
        <v>402.05</v>
      </c>
      <c r="F142" s="75">
        <f t="shared" si="28"/>
        <v>537.32000000000005</v>
      </c>
      <c r="G142" s="75">
        <f t="shared" si="28"/>
        <v>637.89</v>
      </c>
      <c r="H142" s="75">
        <f t="shared" si="28"/>
        <v>738.43</v>
      </c>
      <c r="I142" s="76">
        <f t="shared" si="28"/>
        <v>1071.22</v>
      </c>
      <c r="J142" s="77"/>
      <c r="K142" s="77"/>
      <c r="L142" s="77"/>
      <c r="M142" s="77"/>
      <c r="N142" s="69"/>
    </row>
    <row r="143" spans="1:14" x14ac:dyDescent="0.25">
      <c r="A143" s="40"/>
      <c r="B143" s="62" t="s">
        <v>49</v>
      </c>
      <c r="C143" s="75">
        <f>ROUND(C137*(1+$G$201),2)</f>
        <v>232.22</v>
      </c>
      <c r="D143" s="75">
        <f t="shared" si="28"/>
        <v>336.22</v>
      </c>
      <c r="E143" s="75">
        <f t="shared" si="28"/>
        <v>438.56</v>
      </c>
      <c r="F143" s="75">
        <f t="shared" si="28"/>
        <v>554.67999999999995</v>
      </c>
      <c r="G143" s="75">
        <f t="shared" si="28"/>
        <v>655.24</v>
      </c>
      <c r="H143" s="75">
        <f t="shared" si="28"/>
        <v>771.34</v>
      </c>
      <c r="I143" s="76">
        <f t="shared" si="28"/>
        <v>1104.1300000000001</v>
      </c>
      <c r="J143" s="77"/>
      <c r="K143" s="77"/>
      <c r="L143" s="77"/>
      <c r="M143" s="77"/>
      <c r="N143" s="69"/>
    </row>
    <row r="144" spans="1:14" x14ac:dyDescent="0.25">
      <c r="A144" s="40"/>
      <c r="B144" s="62" t="s">
        <v>50</v>
      </c>
      <c r="C144" s="75">
        <f>ROUND(C138*(1+$G$201),2)</f>
        <v>268.58</v>
      </c>
      <c r="D144" s="75">
        <f t="shared" si="28"/>
        <v>388.29</v>
      </c>
      <c r="E144" s="75">
        <f t="shared" si="28"/>
        <v>507.85</v>
      </c>
      <c r="F144" s="75">
        <f t="shared" si="28"/>
        <v>606.61</v>
      </c>
      <c r="G144" s="75">
        <f t="shared" si="28"/>
        <v>740.08</v>
      </c>
      <c r="H144" s="75">
        <f t="shared" si="28"/>
        <v>837.19</v>
      </c>
      <c r="I144" s="76">
        <f t="shared" si="28"/>
        <v>1173.4100000000001</v>
      </c>
      <c r="J144" s="77"/>
      <c r="K144" s="77"/>
      <c r="L144" s="77"/>
      <c r="M144" s="77"/>
      <c r="N144" s="69"/>
    </row>
    <row r="145" spans="1:14" x14ac:dyDescent="0.25">
      <c r="A145" s="40"/>
      <c r="B145" s="62" t="s">
        <v>51</v>
      </c>
      <c r="C145" s="75">
        <f>ROUND(C139*(1+$G$201),2)</f>
        <v>301.64999999999998</v>
      </c>
      <c r="D145" s="75">
        <f t="shared" si="28"/>
        <v>474.92</v>
      </c>
      <c r="E145" s="75">
        <f t="shared" si="28"/>
        <v>573.67999999999995</v>
      </c>
      <c r="F145" s="75">
        <f t="shared" si="28"/>
        <v>726.31</v>
      </c>
      <c r="G145" s="75">
        <f t="shared" si="28"/>
        <v>876.99</v>
      </c>
      <c r="H145" s="75">
        <f t="shared" si="28"/>
        <v>1008.82</v>
      </c>
      <c r="I145" s="76">
        <f t="shared" si="28"/>
        <v>1341.59</v>
      </c>
      <c r="J145" s="77"/>
      <c r="K145" s="77"/>
      <c r="L145" s="77"/>
      <c r="M145" s="77"/>
      <c r="N145" s="69"/>
    </row>
    <row r="146" spans="1:14" x14ac:dyDescent="0.25">
      <c r="A146" s="40"/>
      <c r="B146" s="62" t="s">
        <v>52</v>
      </c>
      <c r="C146" s="75">
        <f>ROUND(C140*(1+$G$201),2)</f>
        <v>523.55999999999995</v>
      </c>
      <c r="D146" s="75">
        <f t="shared" si="28"/>
        <v>780.03</v>
      </c>
      <c r="E146" s="75">
        <f t="shared" si="28"/>
        <v>1031.26</v>
      </c>
      <c r="F146" s="75">
        <f t="shared" si="28"/>
        <v>1253.1600000000001</v>
      </c>
      <c r="G146" s="75">
        <f t="shared" si="28"/>
        <v>1547.78</v>
      </c>
      <c r="H146" s="75">
        <f t="shared" si="28"/>
        <v>1774.93</v>
      </c>
      <c r="I146" s="76">
        <f t="shared" si="28"/>
        <v>2514.9899999999998</v>
      </c>
      <c r="J146" s="77"/>
      <c r="K146" s="77"/>
      <c r="L146" s="77"/>
      <c r="M146" s="77"/>
      <c r="N146" s="69"/>
    </row>
    <row r="147" spans="1:14" ht="14.25" customHeight="1" x14ac:dyDescent="0.25">
      <c r="A147" s="40"/>
      <c r="B147" s="110" t="str">
        <f>H4</f>
        <v>Proposed Rate Effective 
July 1, 2025</v>
      </c>
      <c r="C147" s="111"/>
      <c r="D147" s="111"/>
      <c r="E147" s="111"/>
      <c r="F147" s="111"/>
      <c r="G147" s="111"/>
      <c r="H147" s="111"/>
      <c r="I147" s="112"/>
      <c r="J147" s="77"/>
      <c r="K147" s="77"/>
      <c r="L147" s="77"/>
      <c r="M147" s="77"/>
      <c r="N147" s="69"/>
    </row>
    <row r="148" spans="1:14" x14ac:dyDescent="0.25">
      <c r="A148" s="40"/>
      <c r="B148" s="62" t="s">
        <v>48</v>
      </c>
      <c r="C148" s="75">
        <f>ROUND(C142*(1+$H$201),2)</f>
        <v>235.84</v>
      </c>
      <c r="D148" s="75">
        <f t="shared" ref="D148:I152" si="29">ROUND(D142*(1+$H$201),2)</f>
        <v>333.62</v>
      </c>
      <c r="E148" s="75">
        <f t="shared" si="29"/>
        <v>444.67</v>
      </c>
      <c r="F148" s="75">
        <f t="shared" si="29"/>
        <v>594.28</v>
      </c>
      <c r="G148" s="75">
        <f t="shared" si="29"/>
        <v>705.51</v>
      </c>
      <c r="H148" s="75">
        <f t="shared" si="29"/>
        <v>816.7</v>
      </c>
      <c r="I148" s="76">
        <f t="shared" si="29"/>
        <v>1184.77</v>
      </c>
      <c r="J148" s="77"/>
      <c r="K148" s="77"/>
      <c r="L148" s="77"/>
      <c r="M148" s="77"/>
      <c r="N148" s="69"/>
    </row>
    <row r="149" spans="1:14" x14ac:dyDescent="0.25">
      <c r="A149" s="40"/>
      <c r="B149" s="62" t="s">
        <v>49</v>
      </c>
      <c r="C149" s="75">
        <f>ROUND(C143*(1+$H$201),2)</f>
        <v>256.83999999999997</v>
      </c>
      <c r="D149" s="75">
        <f t="shared" si="29"/>
        <v>371.86</v>
      </c>
      <c r="E149" s="75">
        <f t="shared" si="29"/>
        <v>485.05</v>
      </c>
      <c r="F149" s="75">
        <f t="shared" si="29"/>
        <v>613.48</v>
      </c>
      <c r="G149" s="75">
        <f t="shared" si="29"/>
        <v>724.7</v>
      </c>
      <c r="H149" s="75">
        <f t="shared" si="29"/>
        <v>853.1</v>
      </c>
      <c r="I149" s="76">
        <f t="shared" si="29"/>
        <v>1221.17</v>
      </c>
      <c r="J149" s="77"/>
      <c r="K149" s="77"/>
      <c r="L149" s="77"/>
      <c r="M149" s="77"/>
      <c r="N149" s="69"/>
    </row>
    <row r="150" spans="1:14" x14ac:dyDescent="0.25">
      <c r="A150" s="40"/>
      <c r="B150" s="62" t="s">
        <v>50</v>
      </c>
      <c r="C150" s="75">
        <f>ROUND(C144*(1+$H$201),2)</f>
        <v>297.05</v>
      </c>
      <c r="D150" s="75">
        <f t="shared" si="29"/>
        <v>429.45</v>
      </c>
      <c r="E150" s="75">
        <f t="shared" si="29"/>
        <v>561.67999999999995</v>
      </c>
      <c r="F150" s="75">
        <f t="shared" si="29"/>
        <v>670.91</v>
      </c>
      <c r="G150" s="75">
        <f t="shared" si="29"/>
        <v>818.53</v>
      </c>
      <c r="H150" s="75">
        <f t="shared" si="29"/>
        <v>925.93</v>
      </c>
      <c r="I150" s="76">
        <f t="shared" si="29"/>
        <v>1297.79</v>
      </c>
      <c r="J150" s="77"/>
      <c r="K150" s="77"/>
      <c r="L150" s="77"/>
      <c r="M150" s="77"/>
      <c r="N150" s="69"/>
    </row>
    <row r="151" spans="1:14" x14ac:dyDescent="0.25">
      <c r="A151" s="40"/>
      <c r="B151" s="62" t="s">
        <v>51</v>
      </c>
      <c r="C151" s="75">
        <f>ROUND(C145*(1+$H$201),2)</f>
        <v>333.62</v>
      </c>
      <c r="D151" s="75">
        <f t="shared" si="29"/>
        <v>525.26</v>
      </c>
      <c r="E151" s="75">
        <f t="shared" si="29"/>
        <v>634.49</v>
      </c>
      <c r="F151" s="75">
        <f t="shared" si="29"/>
        <v>803.3</v>
      </c>
      <c r="G151" s="75">
        <f t="shared" si="29"/>
        <v>969.95</v>
      </c>
      <c r="H151" s="75">
        <f t="shared" si="29"/>
        <v>1115.75</v>
      </c>
      <c r="I151" s="76">
        <f t="shared" si="29"/>
        <v>1483.8</v>
      </c>
      <c r="J151" s="77"/>
      <c r="K151" s="77"/>
      <c r="L151" s="77"/>
      <c r="M151" s="77"/>
      <c r="N151" s="69"/>
    </row>
    <row r="152" spans="1:14" ht="15.75" thickBot="1" x14ac:dyDescent="0.3">
      <c r="A152" s="40"/>
      <c r="B152" s="65" t="s">
        <v>52</v>
      </c>
      <c r="C152" s="78">
        <f>ROUND(C146*(1+$H$201),2)</f>
        <v>579.05999999999995</v>
      </c>
      <c r="D152" s="78">
        <f t="shared" si="29"/>
        <v>862.71</v>
      </c>
      <c r="E152" s="78">
        <f t="shared" si="29"/>
        <v>1140.57</v>
      </c>
      <c r="F152" s="78">
        <f t="shared" si="29"/>
        <v>1385.99</v>
      </c>
      <c r="G152" s="78">
        <f t="shared" si="29"/>
        <v>1711.84</v>
      </c>
      <c r="H152" s="78">
        <f t="shared" si="29"/>
        <v>1963.07</v>
      </c>
      <c r="I152" s="79">
        <f t="shared" si="29"/>
        <v>2781.58</v>
      </c>
      <c r="J152" s="77"/>
      <c r="K152" s="77"/>
      <c r="L152" s="77"/>
      <c r="M152" s="77"/>
      <c r="N152" s="69"/>
    </row>
    <row r="153" spans="1:14" x14ac:dyDescent="0.25">
      <c r="A153" s="40"/>
      <c r="B153" s="69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69"/>
    </row>
    <row r="154" spans="1:14" ht="15.75" thickBot="1" x14ac:dyDescent="0.3">
      <c r="A154" s="40"/>
      <c r="B154" s="109" t="s">
        <v>56</v>
      </c>
      <c r="C154" s="109"/>
      <c r="D154" s="109"/>
      <c r="E154" s="109"/>
      <c r="F154" s="109"/>
      <c r="G154" s="109"/>
      <c r="H154" s="109"/>
      <c r="I154" s="109"/>
    </row>
    <row r="155" spans="1:14" ht="45" x14ac:dyDescent="0.25">
      <c r="A155" s="40"/>
      <c r="B155" s="42" t="s">
        <v>18</v>
      </c>
      <c r="C155" s="43" t="s">
        <v>19</v>
      </c>
      <c r="D155" s="44" t="str">
        <f>$D$4</f>
        <v>Proposed Rate Effective 
July 1, 2021</v>
      </c>
      <c r="E155" s="44" t="str">
        <f>$E$4</f>
        <v>Proposed Rate Effective 
July 1, 2022</v>
      </c>
      <c r="F155" s="44" t="str">
        <f>$F$4</f>
        <v>Proposed Rate Effective 
July 1, 2023</v>
      </c>
      <c r="G155" s="44" t="str">
        <f>$G$4</f>
        <v>Proposed Rate Effective 
July 1, 2024</v>
      </c>
      <c r="H155" s="45" t="str">
        <f>$H$4</f>
        <v>Proposed Rate Effective 
July 1, 2025</v>
      </c>
      <c r="I155" s="46"/>
    </row>
    <row r="156" spans="1:14" x14ac:dyDescent="0.25">
      <c r="A156" s="40"/>
      <c r="B156" s="48" t="s">
        <v>25</v>
      </c>
      <c r="C156" s="49">
        <v>108.68</v>
      </c>
      <c r="D156" s="49">
        <f>ROUND(C156*(1+D$201),2)</f>
        <v>120.2</v>
      </c>
      <c r="E156" s="49">
        <f t="shared" ref="E156:H156" si="30">ROUND(D156*(1+E$201),2)</f>
        <v>132.94</v>
      </c>
      <c r="F156" s="49">
        <f t="shared" si="30"/>
        <v>147.03</v>
      </c>
      <c r="G156" s="49">
        <f t="shared" si="30"/>
        <v>162.62</v>
      </c>
      <c r="H156" s="50">
        <f t="shared" si="30"/>
        <v>179.86</v>
      </c>
      <c r="I156" s="64"/>
    </row>
    <row r="157" spans="1:14" x14ac:dyDescent="0.25">
      <c r="A157" s="40"/>
      <c r="B157" s="62" t="s">
        <v>57</v>
      </c>
      <c r="C157" s="75">
        <v>213.9</v>
      </c>
      <c r="D157" s="49">
        <f t="shared" ref="D157:H159" si="31">ROUND(C157*(1+D$201),2)</f>
        <v>236.57</v>
      </c>
      <c r="E157" s="49">
        <f t="shared" si="31"/>
        <v>261.64999999999998</v>
      </c>
      <c r="F157" s="49">
        <f t="shared" si="31"/>
        <v>289.38</v>
      </c>
      <c r="G157" s="49">
        <f t="shared" si="31"/>
        <v>320.05</v>
      </c>
      <c r="H157" s="50">
        <f t="shared" si="31"/>
        <v>353.98</v>
      </c>
      <c r="I157" s="64"/>
    </row>
    <row r="158" spans="1:14" x14ac:dyDescent="0.25">
      <c r="A158" s="40"/>
      <c r="B158" s="62" t="s">
        <v>58</v>
      </c>
      <c r="C158" s="75">
        <v>213.9</v>
      </c>
      <c r="D158" s="49">
        <f t="shared" si="31"/>
        <v>236.57</v>
      </c>
      <c r="E158" s="49">
        <f t="shared" si="31"/>
        <v>261.64999999999998</v>
      </c>
      <c r="F158" s="49">
        <f t="shared" si="31"/>
        <v>289.38</v>
      </c>
      <c r="G158" s="49">
        <f t="shared" si="31"/>
        <v>320.05</v>
      </c>
      <c r="H158" s="50">
        <f t="shared" si="31"/>
        <v>353.98</v>
      </c>
      <c r="I158" s="64"/>
    </row>
    <row r="159" spans="1:14" x14ac:dyDescent="0.25">
      <c r="A159" s="40"/>
      <c r="B159" s="62" t="s">
        <v>59</v>
      </c>
      <c r="C159" s="75">
        <v>213.9</v>
      </c>
      <c r="D159" s="49">
        <f>ROUND(C159*(1+D$201),2)</f>
        <v>236.57</v>
      </c>
      <c r="E159" s="49">
        <f t="shared" si="31"/>
        <v>261.64999999999998</v>
      </c>
      <c r="F159" s="49">
        <f t="shared" si="31"/>
        <v>289.38</v>
      </c>
      <c r="G159" s="49">
        <f t="shared" si="31"/>
        <v>320.05</v>
      </c>
      <c r="H159" s="50">
        <f t="shared" si="31"/>
        <v>353.98</v>
      </c>
      <c r="I159" s="64"/>
    </row>
    <row r="160" spans="1:14" x14ac:dyDescent="0.25">
      <c r="A160" s="40"/>
      <c r="B160" s="62" t="s">
        <v>60</v>
      </c>
      <c r="C160" s="75">
        <v>51.96</v>
      </c>
      <c r="D160" s="49">
        <f t="shared" ref="D160:H162" si="32">ROUND(C160*(1+D$201),2)</f>
        <v>57.47</v>
      </c>
      <c r="E160" s="49">
        <f t="shared" si="32"/>
        <v>63.56</v>
      </c>
      <c r="F160" s="49">
        <f t="shared" si="32"/>
        <v>70.3</v>
      </c>
      <c r="G160" s="49">
        <f t="shared" si="32"/>
        <v>77.75</v>
      </c>
      <c r="H160" s="50">
        <f t="shared" si="32"/>
        <v>85.99</v>
      </c>
      <c r="I160" s="64"/>
    </row>
    <row r="161" spans="1:9" x14ac:dyDescent="0.25">
      <c r="A161" s="40"/>
      <c r="B161" s="62" t="s">
        <v>61</v>
      </c>
      <c r="C161" s="75">
        <v>51.96</v>
      </c>
      <c r="D161" s="49">
        <f t="shared" si="32"/>
        <v>57.47</v>
      </c>
      <c r="E161" s="49">
        <f t="shared" si="32"/>
        <v>63.56</v>
      </c>
      <c r="F161" s="49">
        <f t="shared" si="32"/>
        <v>70.3</v>
      </c>
      <c r="G161" s="49">
        <f t="shared" si="32"/>
        <v>77.75</v>
      </c>
      <c r="H161" s="50">
        <f t="shared" si="32"/>
        <v>85.99</v>
      </c>
      <c r="I161" s="64"/>
    </row>
    <row r="162" spans="1:9" ht="15.75" thickBot="1" x14ac:dyDescent="0.3">
      <c r="A162" s="40"/>
      <c r="B162" s="65" t="s">
        <v>62</v>
      </c>
      <c r="C162" s="78">
        <v>51.96</v>
      </c>
      <c r="D162" s="67">
        <f t="shared" si="32"/>
        <v>57.47</v>
      </c>
      <c r="E162" s="67">
        <f t="shared" si="32"/>
        <v>63.56</v>
      </c>
      <c r="F162" s="67">
        <f t="shared" si="32"/>
        <v>70.3</v>
      </c>
      <c r="G162" s="67">
        <f t="shared" si="32"/>
        <v>77.75</v>
      </c>
      <c r="H162" s="68">
        <f t="shared" si="32"/>
        <v>85.99</v>
      </c>
      <c r="I162" s="64"/>
    </row>
    <row r="163" spans="1:9" x14ac:dyDescent="0.25">
      <c r="A163" s="40"/>
    </row>
    <row r="164" spans="1:9" ht="15.75" thickBot="1" x14ac:dyDescent="0.3">
      <c r="A164" s="40"/>
      <c r="B164" s="109" t="s">
        <v>63</v>
      </c>
      <c r="C164" s="109"/>
      <c r="D164" s="109"/>
      <c r="E164" s="109"/>
      <c r="F164" s="109"/>
      <c r="G164" s="109"/>
      <c r="H164" s="109"/>
      <c r="I164" s="109"/>
    </row>
    <row r="165" spans="1:9" ht="45" x14ac:dyDescent="0.25">
      <c r="A165" s="40"/>
      <c r="B165" s="42" t="s">
        <v>18</v>
      </c>
      <c r="C165" s="43" t="s">
        <v>19</v>
      </c>
      <c r="D165" s="44" t="str">
        <f>$D$4</f>
        <v>Proposed Rate Effective 
July 1, 2021</v>
      </c>
      <c r="E165" s="44" t="str">
        <f>$E$4</f>
        <v>Proposed Rate Effective 
July 1, 2022</v>
      </c>
      <c r="F165" s="44" t="str">
        <f>$F$4</f>
        <v>Proposed Rate Effective 
July 1, 2023</v>
      </c>
      <c r="G165" s="44" t="str">
        <f>$G$4</f>
        <v>Proposed Rate Effective 
July 1, 2024</v>
      </c>
      <c r="H165" s="45" t="str">
        <f>$H$4</f>
        <v>Proposed Rate Effective 
July 1, 2025</v>
      </c>
      <c r="I165" s="46"/>
    </row>
    <row r="166" spans="1:9" x14ac:dyDescent="0.25">
      <c r="A166" s="40"/>
      <c r="B166" s="62" t="s">
        <v>64</v>
      </c>
      <c r="C166" s="75">
        <v>281.7</v>
      </c>
      <c r="D166" s="49">
        <f t="shared" ref="D166:H168" si="33">ROUND(C166*(1+D$201),2)</f>
        <v>311.56</v>
      </c>
      <c r="E166" s="49">
        <f t="shared" si="33"/>
        <v>344.59</v>
      </c>
      <c r="F166" s="49">
        <f t="shared" si="33"/>
        <v>381.12</v>
      </c>
      <c r="G166" s="49">
        <f t="shared" si="33"/>
        <v>421.52</v>
      </c>
      <c r="H166" s="50">
        <f t="shared" si="33"/>
        <v>466.2</v>
      </c>
      <c r="I166" s="64"/>
    </row>
    <row r="167" spans="1:9" x14ac:dyDescent="0.25">
      <c r="A167" s="40"/>
      <c r="B167" s="62" t="s">
        <v>58</v>
      </c>
      <c r="C167" s="75">
        <v>281.7</v>
      </c>
      <c r="D167" s="49">
        <f t="shared" si="33"/>
        <v>311.56</v>
      </c>
      <c r="E167" s="49">
        <f t="shared" si="33"/>
        <v>344.59</v>
      </c>
      <c r="F167" s="49">
        <f t="shared" si="33"/>
        <v>381.12</v>
      </c>
      <c r="G167" s="49">
        <f t="shared" si="33"/>
        <v>421.52</v>
      </c>
      <c r="H167" s="50">
        <f t="shared" si="33"/>
        <v>466.2</v>
      </c>
      <c r="I167" s="64"/>
    </row>
    <row r="168" spans="1:9" x14ac:dyDescent="0.25">
      <c r="A168" s="40"/>
      <c r="B168" s="62" t="s">
        <v>59</v>
      </c>
      <c r="C168" s="75">
        <v>281.7</v>
      </c>
      <c r="D168" s="49">
        <f>ROUND(C168*(1+D$201),2)</f>
        <v>311.56</v>
      </c>
      <c r="E168" s="49">
        <f t="shared" si="33"/>
        <v>344.59</v>
      </c>
      <c r="F168" s="49">
        <f t="shared" si="33"/>
        <v>381.12</v>
      </c>
      <c r="G168" s="49">
        <f t="shared" si="33"/>
        <v>421.52</v>
      </c>
      <c r="H168" s="50">
        <f t="shared" si="33"/>
        <v>466.2</v>
      </c>
      <c r="I168" s="64"/>
    </row>
    <row r="169" spans="1:9" x14ac:dyDescent="0.25">
      <c r="A169" s="40"/>
      <c r="B169" s="62" t="s">
        <v>65</v>
      </c>
      <c r="C169" s="75">
        <v>51.96</v>
      </c>
      <c r="D169" s="49">
        <f t="shared" ref="D169:H171" si="34">ROUND(C169*(1+D$201),2)</f>
        <v>57.47</v>
      </c>
      <c r="E169" s="49">
        <f t="shared" si="34"/>
        <v>63.56</v>
      </c>
      <c r="F169" s="49">
        <f t="shared" si="34"/>
        <v>70.3</v>
      </c>
      <c r="G169" s="49">
        <f t="shared" si="34"/>
        <v>77.75</v>
      </c>
      <c r="H169" s="50">
        <f t="shared" si="34"/>
        <v>85.99</v>
      </c>
      <c r="I169" s="64"/>
    </row>
    <row r="170" spans="1:9" x14ac:dyDescent="0.25">
      <c r="A170" s="40"/>
      <c r="B170" s="62" t="s">
        <v>61</v>
      </c>
      <c r="C170" s="75">
        <v>51.96</v>
      </c>
      <c r="D170" s="49">
        <f t="shared" si="34"/>
        <v>57.47</v>
      </c>
      <c r="E170" s="49">
        <f t="shared" si="34"/>
        <v>63.56</v>
      </c>
      <c r="F170" s="49">
        <f t="shared" si="34"/>
        <v>70.3</v>
      </c>
      <c r="G170" s="49">
        <f t="shared" si="34"/>
        <v>77.75</v>
      </c>
      <c r="H170" s="50">
        <f t="shared" si="34"/>
        <v>85.99</v>
      </c>
      <c r="I170" s="64"/>
    </row>
    <row r="171" spans="1:9" ht="15.75" thickBot="1" x14ac:dyDescent="0.3">
      <c r="A171" s="40"/>
      <c r="B171" s="65" t="s">
        <v>62</v>
      </c>
      <c r="C171" s="78">
        <v>51.96</v>
      </c>
      <c r="D171" s="67">
        <f t="shared" si="34"/>
        <v>57.47</v>
      </c>
      <c r="E171" s="67">
        <f t="shared" si="34"/>
        <v>63.56</v>
      </c>
      <c r="F171" s="67">
        <f t="shared" si="34"/>
        <v>70.3</v>
      </c>
      <c r="G171" s="67">
        <f t="shared" si="34"/>
        <v>77.75</v>
      </c>
      <c r="H171" s="68">
        <f t="shared" si="34"/>
        <v>85.99</v>
      </c>
      <c r="I171" s="64"/>
    </row>
    <row r="172" spans="1:9" x14ac:dyDescent="0.25">
      <c r="A172" s="40"/>
    </row>
    <row r="173" spans="1:9" ht="15.75" thickBot="1" x14ac:dyDescent="0.3">
      <c r="A173" s="40"/>
      <c r="B173" s="108" t="s">
        <v>66</v>
      </c>
      <c r="C173" s="108"/>
      <c r="D173" s="108"/>
      <c r="E173" s="108"/>
      <c r="F173" s="108"/>
      <c r="G173" s="108"/>
      <c r="H173" s="108"/>
      <c r="I173" s="109"/>
    </row>
    <row r="174" spans="1:9" ht="45" x14ac:dyDescent="0.25">
      <c r="A174" s="40"/>
      <c r="B174" s="42" t="s">
        <v>18</v>
      </c>
      <c r="C174" s="43" t="s">
        <v>19</v>
      </c>
      <c r="D174" s="44" t="str">
        <f>$D$4</f>
        <v>Proposed Rate Effective 
July 1, 2021</v>
      </c>
      <c r="E174" s="44" t="str">
        <f>$E$4</f>
        <v>Proposed Rate Effective 
July 1, 2022</v>
      </c>
      <c r="F174" s="44" t="str">
        <f>$F$4</f>
        <v>Proposed Rate Effective 
July 1, 2023</v>
      </c>
      <c r="G174" s="44" t="str">
        <f>$G$4</f>
        <v>Proposed Rate Effective 
July 1, 2024</v>
      </c>
      <c r="H174" s="45" t="str">
        <f>$H$4</f>
        <v>Proposed Rate Effective 
July 1, 2025</v>
      </c>
      <c r="I174" s="46"/>
    </row>
    <row r="175" spans="1:9" x14ac:dyDescent="0.25">
      <c r="A175" s="40"/>
      <c r="B175" s="62" t="s">
        <v>64</v>
      </c>
      <c r="C175" s="75">
        <v>188.8</v>
      </c>
      <c r="D175" s="49">
        <f t="shared" ref="D175:H177" si="35">ROUND(C175*(1+D$201),2)</f>
        <v>208.81</v>
      </c>
      <c r="E175" s="49">
        <f t="shared" si="35"/>
        <v>230.94</v>
      </c>
      <c r="F175" s="49">
        <f t="shared" si="35"/>
        <v>255.42</v>
      </c>
      <c r="G175" s="49">
        <f t="shared" si="35"/>
        <v>282.49</v>
      </c>
      <c r="H175" s="50">
        <f t="shared" si="35"/>
        <v>312.43</v>
      </c>
      <c r="I175" s="64"/>
    </row>
    <row r="176" spans="1:9" x14ac:dyDescent="0.25">
      <c r="A176" s="40"/>
      <c r="B176" s="62" t="s">
        <v>58</v>
      </c>
      <c r="C176" s="75">
        <v>188.8</v>
      </c>
      <c r="D176" s="49">
        <f t="shared" si="35"/>
        <v>208.81</v>
      </c>
      <c r="E176" s="49">
        <f t="shared" si="35"/>
        <v>230.94</v>
      </c>
      <c r="F176" s="49">
        <f t="shared" si="35"/>
        <v>255.42</v>
      </c>
      <c r="G176" s="49">
        <f t="shared" si="35"/>
        <v>282.49</v>
      </c>
      <c r="H176" s="50">
        <f t="shared" si="35"/>
        <v>312.43</v>
      </c>
      <c r="I176" s="64"/>
    </row>
    <row r="177" spans="1:9" ht="15.75" thickBot="1" x14ac:dyDescent="0.3">
      <c r="A177" s="40"/>
      <c r="B177" s="65" t="s">
        <v>59</v>
      </c>
      <c r="C177" s="78">
        <v>188.8</v>
      </c>
      <c r="D177" s="67">
        <f t="shared" si="35"/>
        <v>208.81</v>
      </c>
      <c r="E177" s="67">
        <f t="shared" si="35"/>
        <v>230.94</v>
      </c>
      <c r="F177" s="67">
        <f t="shared" si="35"/>
        <v>255.42</v>
      </c>
      <c r="G177" s="67">
        <f t="shared" si="35"/>
        <v>282.49</v>
      </c>
      <c r="H177" s="68">
        <f t="shared" si="35"/>
        <v>312.43</v>
      </c>
      <c r="I177" s="64"/>
    </row>
    <row r="178" spans="1:9" x14ac:dyDescent="0.25">
      <c r="A178" s="40"/>
      <c r="I178" s="69"/>
    </row>
    <row r="179" spans="1:9" ht="15.75" thickBot="1" x14ac:dyDescent="0.3">
      <c r="A179" s="40"/>
      <c r="B179" s="108" t="s">
        <v>67</v>
      </c>
      <c r="C179" s="108"/>
      <c r="D179" s="108"/>
      <c r="E179" s="108"/>
      <c r="F179" s="108"/>
      <c r="G179" s="108"/>
      <c r="H179" s="108"/>
      <c r="I179" s="109"/>
    </row>
    <row r="180" spans="1:9" ht="45" x14ac:dyDescent="0.25">
      <c r="A180" s="40"/>
      <c r="B180" s="42" t="s">
        <v>18</v>
      </c>
      <c r="C180" s="43" t="s">
        <v>19</v>
      </c>
      <c r="D180" s="44" t="str">
        <f>$D$4</f>
        <v>Proposed Rate Effective 
July 1, 2021</v>
      </c>
      <c r="E180" s="44" t="str">
        <f>$E$4</f>
        <v>Proposed Rate Effective 
July 1, 2022</v>
      </c>
      <c r="F180" s="44" t="str">
        <f>$F$4</f>
        <v>Proposed Rate Effective 
July 1, 2023</v>
      </c>
      <c r="G180" s="44" t="str">
        <f>$G$4</f>
        <v>Proposed Rate Effective 
July 1, 2024</v>
      </c>
      <c r="H180" s="45" t="str">
        <f>$H$4</f>
        <v>Proposed Rate Effective 
July 1, 2025</v>
      </c>
      <c r="I180" s="46"/>
    </row>
    <row r="181" spans="1:9" ht="15.75" thickBot="1" x14ac:dyDescent="0.3">
      <c r="A181" s="40"/>
      <c r="B181" s="65" t="s">
        <v>50</v>
      </c>
      <c r="C181" s="78">
        <v>135.80000000000001</v>
      </c>
      <c r="D181" s="67">
        <f t="shared" ref="D181:H181" si="36">ROUND(C181*(1+D$201),2)</f>
        <v>150.19</v>
      </c>
      <c r="E181" s="67">
        <f t="shared" si="36"/>
        <v>166.11</v>
      </c>
      <c r="F181" s="67">
        <f t="shared" si="36"/>
        <v>183.72</v>
      </c>
      <c r="G181" s="67">
        <f t="shared" si="36"/>
        <v>203.19</v>
      </c>
      <c r="H181" s="68">
        <f t="shared" si="36"/>
        <v>224.73</v>
      </c>
      <c r="I181" s="64"/>
    </row>
    <row r="182" spans="1:9" x14ac:dyDescent="0.25">
      <c r="A182" s="40"/>
      <c r="B182" s="69"/>
      <c r="C182" s="77"/>
      <c r="D182" s="69"/>
    </row>
    <row r="183" spans="1:9" ht="15.75" thickBot="1" x14ac:dyDescent="0.3">
      <c r="A183" s="40"/>
      <c r="B183" s="113" t="s">
        <v>68</v>
      </c>
      <c r="C183" s="113"/>
      <c r="D183" s="113"/>
      <c r="E183" s="113"/>
      <c r="F183" s="113"/>
      <c r="G183" s="113"/>
      <c r="H183" s="113"/>
      <c r="I183" s="114"/>
    </row>
    <row r="184" spans="1:9" ht="45" x14ac:dyDescent="0.25">
      <c r="A184" s="40"/>
      <c r="B184" s="42" t="s">
        <v>18</v>
      </c>
      <c r="C184" s="43" t="s">
        <v>19</v>
      </c>
      <c r="D184" s="44" t="str">
        <f>$D$4</f>
        <v>Proposed Rate Effective 
July 1, 2021</v>
      </c>
      <c r="E184" s="44" t="str">
        <f>$E$4</f>
        <v>Proposed Rate Effective 
July 1, 2022</v>
      </c>
      <c r="F184" s="44" t="str">
        <f>$F$4</f>
        <v>Proposed Rate Effective 
July 1, 2023</v>
      </c>
      <c r="G184" s="44" t="str">
        <f>$G$4</f>
        <v>Proposed Rate Effective 
July 1, 2024</v>
      </c>
      <c r="H184" s="45" t="str">
        <f>$H$4</f>
        <v>Proposed Rate Effective 
July 1, 2025</v>
      </c>
      <c r="I184" s="46"/>
    </row>
    <row r="185" spans="1:9" x14ac:dyDescent="0.25">
      <c r="A185" s="40"/>
      <c r="B185" s="48" t="s">
        <v>69</v>
      </c>
      <c r="C185" s="49">
        <v>47.9</v>
      </c>
      <c r="D185" s="49">
        <f t="shared" ref="D185:H187" si="37">ROUND(C185*(1+D$201),2)</f>
        <v>52.98</v>
      </c>
      <c r="E185" s="49">
        <f t="shared" si="37"/>
        <v>58.6</v>
      </c>
      <c r="F185" s="49">
        <f t="shared" si="37"/>
        <v>64.81</v>
      </c>
      <c r="G185" s="49">
        <f t="shared" si="37"/>
        <v>71.680000000000007</v>
      </c>
      <c r="H185" s="50">
        <f t="shared" si="37"/>
        <v>79.28</v>
      </c>
      <c r="I185" s="51"/>
    </row>
    <row r="186" spans="1:9" x14ac:dyDescent="0.25">
      <c r="A186" s="40"/>
      <c r="B186" s="48" t="s">
        <v>70</v>
      </c>
      <c r="C186" s="49">
        <v>145.1</v>
      </c>
      <c r="D186" s="49">
        <f t="shared" si="37"/>
        <v>160.47999999999999</v>
      </c>
      <c r="E186" s="49">
        <f t="shared" si="37"/>
        <v>177.49</v>
      </c>
      <c r="F186" s="49">
        <f t="shared" si="37"/>
        <v>196.3</v>
      </c>
      <c r="G186" s="49">
        <f t="shared" si="37"/>
        <v>217.11</v>
      </c>
      <c r="H186" s="50">
        <f t="shared" si="37"/>
        <v>240.12</v>
      </c>
      <c r="I186" s="51"/>
    </row>
    <row r="187" spans="1:9" x14ac:dyDescent="0.25">
      <c r="A187" s="40"/>
      <c r="B187" s="48" t="s">
        <v>71</v>
      </c>
      <c r="C187" s="53">
        <v>145.1</v>
      </c>
      <c r="D187" s="49">
        <f>ROUND(C187*(1+D$201),2)</f>
        <v>160.47999999999999</v>
      </c>
      <c r="E187" s="49">
        <f t="shared" si="37"/>
        <v>177.49</v>
      </c>
      <c r="F187" s="49">
        <f t="shared" si="37"/>
        <v>196.3</v>
      </c>
      <c r="G187" s="49">
        <f t="shared" si="37"/>
        <v>217.11</v>
      </c>
      <c r="H187" s="50">
        <f t="shared" si="37"/>
        <v>240.12</v>
      </c>
      <c r="I187" s="51"/>
    </row>
    <row r="188" spans="1:9" x14ac:dyDescent="0.25">
      <c r="A188" s="40"/>
      <c r="B188" s="48" t="s">
        <v>72</v>
      </c>
      <c r="C188" s="75">
        <v>245.9</v>
      </c>
      <c r="D188" s="49">
        <f t="shared" ref="D188:H192" si="38">ROUND(C188*(1+D$201),2)</f>
        <v>271.97000000000003</v>
      </c>
      <c r="E188" s="49">
        <f t="shared" si="38"/>
        <v>300.8</v>
      </c>
      <c r="F188" s="49">
        <f t="shared" si="38"/>
        <v>332.68</v>
      </c>
      <c r="G188" s="49">
        <f t="shared" si="38"/>
        <v>367.94</v>
      </c>
      <c r="H188" s="50">
        <f t="shared" si="38"/>
        <v>406.94</v>
      </c>
      <c r="I188" s="64"/>
    </row>
    <row r="189" spans="1:9" x14ac:dyDescent="0.25">
      <c r="A189" s="40"/>
      <c r="B189" s="62" t="s">
        <v>73</v>
      </c>
      <c r="C189" s="63">
        <v>100.7</v>
      </c>
      <c r="D189" s="49">
        <f t="shared" si="38"/>
        <v>111.37</v>
      </c>
      <c r="E189" s="49">
        <f t="shared" si="38"/>
        <v>123.18</v>
      </c>
      <c r="F189" s="49">
        <f t="shared" si="38"/>
        <v>136.24</v>
      </c>
      <c r="G189" s="49">
        <f t="shared" si="38"/>
        <v>150.68</v>
      </c>
      <c r="H189" s="50">
        <f t="shared" si="38"/>
        <v>166.65</v>
      </c>
      <c r="I189" s="64"/>
    </row>
    <row r="190" spans="1:9" x14ac:dyDescent="0.25">
      <c r="A190" s="40"/>
      <c r="B190" s="62" t="s">
        <v>74</v>
      </c>
      <c r="C190" s="63">
        <v>109.4</v>
      </c>
      <c r="D190" s="49">
        <f t="shared" si="38"/>
        <v>121</v>
      </c>
      <c r="E190" s="49">
        <f t="shared" si="38"/>
        <v>133.83000000000001</v>
      </c>
      <c r="F190" s="49">
        <f t="shared" si="38"/>
        <v>148.02000000000001</v>
      </c>
      <c r="G190" s="49">
        <f t="shared" si="38"/>
        <v>163.71</v>
      </c>
      <c r="H190" s="50">
        <f t="shared" si="38"/>
        <v>181.06</v>
      </c>
      <c r="I190" s="64"/>
    </row>
    <row r="191" spans="1:9" x14ac:dyDescent="0.25">
      <c r="A191" s="40"/>
      <c r="B191" s="62" t="s">
        <v>75</v>
      </c>
      <c r="C191" s="63">
        <v>54.7</v>
      </c>
      <c r="D191" s="49">
        <f t="shared" si="38"/>
        <v>60.5</v>
      </c>
      <c r="E191" s="49">
        <f t="shared" si="38"/>
        <v>66.91</v>
      </c>
      <c r="F191" s="49">
        <f t="shared" si="38"/>
        <v>74</v>
      </c>
      <c r="G191" s="49">
        <f t="shared" si="38"/>
        <v>81.84</v>
      </c>
      <c r="H191" s="50">
        <f t="shared" si="38"/>
        <v>90.52</v>
      </c>
      <c r="I191" s="64"/>
    </row>
    <row r="192" spans="1:9" x14ac:dyDescent="0.25">
      <c r="A192" s="40"/>
      <c r="B192" s="62" t="s">
        <v>76</v>
      </c>
      <c r="C192" s="63">
        <v>40.299999999999997</v>
      </c>
      <c r="D192" s="49">
        <f>ROUND(C192*(1+D$201),2)</f>
        <v>44.57</v>
      </c>
      <c r="E192" s="49">
        <f t="shared" si="38"/>
        <v>49.29</v>
      </c>
      <c r="F192" s="49">
        <f t="shared" si="38"/>
        <v>54.51</v>
      </c>
      <c r="G192" s="49">
        <f t="shared" si="38"/>
        <v>60.29</v>
      </c>
      <c r="H192" s="50">
        <f t="shared" si="38"/>
        <v>66.680000000000007</v>
      </c>
      <c r="I192" s="64"/>
    </row>
    <row r="193" spans="1:9" x14ac:dyDescent="0.25">
      <c r="A193" s="40"/>
      <c r="B193" s="62" t="s">
        <v>77</v>
      </c>
      <c r="C193" s="63">
        <v>20</v>
      </c>
      <c r="D193" s="49">
        <f t="shared" ref="D193:H193" si="39">ROUND(C193*(1+D$201),2)</f>
        <v>22.12</v>
      </c>
      <c r="E193" s="49">
        <f t="shared" si="39"/>
        <v>24.46</v>
      </c>
      <c r="F193" s="49">
        <f t="shared" si="39"/>
        <v>27.05</v>
      </c>
      <c r="G193" s="49">
        <f t="shared" si="39"/>
        <v>29.92</v>
      </c>
      <c r="H193" s="50">
        <f t="shared" si="39"/>
        <v>33.090000000000003</v>
      </c>
      <c r="I193" s="64"/>
    </row>
    <row r="194" spans="1:9" x14ac:dyDescent="0.25">
      <c r="A194" s="40"/>
      <c r="B194" s="62" t="s">
        <v>78</v>
      </c>
      <c r="C194" s="85" t="s">
        <v>79</v>
      </c>
      <c r="D194" s="85" t="s">
        <v>79</v>
      </c>
      <c r="E194" s="85" t="s">
        <v>79</v>
      </c>
      <c r="F194" s="85" t="s">
        <v>79</v>
      </c>
      <c r="G194" s="85" t="s">
        <v>79</v>
      </c>
      <c r="H194" s="86" t="s">
        <v>79</v>
      </c>
      <c r="I194" s="64"/>
    </row>
    <row r="195" spans="1:9" x14ac:dyDescent="0.25">
      <c r="A195" s="40"/>
      <c r="B195" s="62" t="s">
        <v>80</v>
      </c>
      <c r="C195" s="85">
        <v>50</v>
      </c>
      <c r="D195" s="85">
        <f t="shared" ref="D195:H196" si="40">ROUND(C195*(1+D$201),2)</f>
        <v>55.3</v>
      </c>
      <c r="E195" s="85">
        <f t="shared" si="40"/>
        <v>61.16</v>
      </c>
      <c r="F195" s="85">
        <f t="shared" si="40"/>
        <v>67.64</v>
      </c>
      <c r="G195" s="85">
        <f t="shared" si="40"/>
        <v>74.81</v>
      </c>
      <c r="H195" s="86">
        <f t="shared" si="40"/>
        <v>82.74</v>
      </c>
      <c r="I195" s="64"/>
    </row>
    <row r="196" spans="1:9" ht="15.75" thickBot="1" x14ac:dyDescent="0.3">
      <c r="A196" s="40"/>
      <c r="B196" s="87" t="s">
        <v>81</v>
      </c>
      <c r="C196" s="88" t="s">
        <v>30</v>
      </c>
      <c r="D196" s="89">
        <f>ROUND(65*(1+0.479+D201),2)</f>
        <v>103.03</v>
      </c>
      <c r="E196" s="89">
        <f>ROUND(D196*(1+E$201),2)</f>
        <v>113.95</v>
      </c>
      <c r="F196" s="89">
        <f t="shared" si="40"/>
        <v>126.03</v>
      </c>
      <c r="G196" s="89">
        <f t="shared" si="40"/>
        <v>139.38999999999999</v>
      </c>
      <c r="H196" s="90">
        <f t="shared" si="40"/>
        <v>154.16999999999999</v>
      </c>
      <c r="I196" s="64"/>
    </row>
    <row r="197" spans="1:9" x14ac:dyDescent="0.25">
      <c r="A197" s="40"/>
      <c r="B197" s="64"/>
      <c r="C197" s="91"/>
      <c r="D197" s="92"/>
      <c r="E197" s="92"/>
      <c r="F197" s="92"/>
      <c r="G197" s="92"/>
      <c r="H197" s="92"/>
      <c r="I197" s="64"/>
    </row>
    <row r="198" spans="1:9" x14ac:dyDescent="0.25">
      <c r="A198" s="40"/>
      <c r="I198" s="64"/>
    </row>
    <row r="199" spans="1:9" ht="15.75" hidden="1" thickBot="1" x14ac:dyDescent="0.3">
      <c r="A199" s="40"/>
      <c r="B199" s="115" t="s">
        <v>82</v>
      </c>
      <c r="C199" s="115"/>
      <c r="D199" s="115"/>
      <c r="E199" s="115"/>
      <c r="F199" s="115"/>
      <c r="G199" s="115"/>
      <c r="H199" s="115"/>
    </row>
    <row r="200" spans="1:9" ht="50.45" hidden="1" customHeight="1" x14ac:dyDescent="0.25">
      <c r="A200" s="40"/>
      <c r="B200" s="42" t="s">
        <v>18</v>
      </c>
      <c r="C200" s="43" t="s">
        <v>19</v>
      </c>
      <c r="D200" s="44" t="str">
        <f>$D$4</f>
        <v>Proposed Rate Effective 
July 1, 2021</v>
      </c>
      <c r="E200" s="44" t="str">
        <f>$E$4</f>
        <v>Proposed Rate Effective 
July 1, 2022</v>
      </c>
      <c r="F200" s="44" t="str">
        <f>$F$4</f>
        <v>Proposed Rate Effective 
July 1, 2023</v>
      </c>
      <c r="G200" s="44" t="str">
        <f>$G$4</f>
        <v>Proposed Rate Effective 
July 1, 2024</v>
      </c>
      <c r="H200" s="45" t="str">
        <f>$H$4</f>
        <v>Proposed Rate Effective 
July 1, 2025</v>
      </c>
    </row>
    <row r="201" spans="1:9" ht="15.75" hidden="1" thickBot="1" x14ac:dyDescent="0.3">
      <c r="A201" s="40"/>
      <c r="B201" s="65" t="s">
        <v>83</v>
      </c>
      <c r="C201" s="93"/>
      <c r="D201" s="94">
        <v>0.10600000000000001</v>
      </c>
      <c r="E201" s="94">
        <v>0.10600000000000001</v>
      </c>
      <c r="F201" s="94">
        <v>0.10600000000000001</v>
      </c>
      <c r="G201" s="94">
        <v>0.10600000000000001</v>
      </c>
      <c r="H201" s="95">
        <v>0.10600000000000001</v>
      </c>
    </row>
    <row r="202" spans="1:9" x14ac:dyDescent="0.25">
      <c r="A202" s="40"/>
    </row>
  </sheetData>
  <mergeCells count="31">
    <mergeCell ref="B199:H199"/>
    <mergeCell ref="B147:I147"/>
    <mergeCell ref="B154:I154"/>
    <mergeCell ref="B164:I164"/>
    <mergeCell ref="B173:I173"/>
    <mergeCell ref="B179:I179"/>
    <mergeCell ref="B183:I183"/>
    <mergeCell ref="B141:I141"/>
    <mergeCell ref="B67:I67"/>
    <mergeCell ref="B73:I73"/>
    <mergeCell ref="B79:I79"/>
    <mergeCell ref="B85:I85"/>
    <mergeCell ref="B91:I91"/>
    <mergeCell ref="B98:I98"/>
    <mergeCell ref="B115:I115"/>
    <mergeCell ref="B116:I116"/>
    <mergeCell ref="B123:I123"/>
    <mergeCell ref="B129:I129"/>
    <mergeCell ref="B135:I135"/>
    <mergeCell ref="B60:I60"/>
    <mergeCell ref="B1:I1"/>
    <mergeCell ref="B2:O2"/>
    <mergeCell ref="B3:I3"/>
    <mergeCell ref="B20:I20"/>
    <mergeCell ref="B21:I21"/>
    <mergeCell ref="B28:I28"/>
    <mergeCell ref="B34:I34"/>
    <mergeCell ref="B40:I40"/>
    <mergeCell ref="B46:I46"/>
    <mergeCell ref="B52:I52"/>
    <mergeCell ref="B59:I59"/>
  </mergeCells>
  <printOptions horizontalCentered="1"/>
  <pageMargins left="0.17" right="0.17" top="0.75" bottom="0.75" header="0.3" footer="0.3"/>
  <pageSetup scale="72" fitToHeight="0" orientation="portrait" r:id="rId1"/>
  <headerFooter scaleWithDoc="0">
    <oddHeader>&amp;R&amp;"-,Bold"EXHIBIT 12
DRAFT</oddHeader>
    <oddFooter>&amp;LHF&amp;&amp;H Consultants, LLC&amp;C12 - &amp;P&amp;R&amp;D</oddFooter>
  </headerFooter>
  <rowBreaks count="3" manualBreakCount="3">
    <brk id="58" max="8" man="1"/>
    <brk id="97" max="8" man="1"/>
    <brk id="1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Commercial</vt:lpstr>
      <vt:lpstr>DO NOT DELETE - Commercial Rate</vt:lpstr>
      <vt:lpstr>Commercial!Print_Area</vt:lpstr>
      <vt:lpstr>'DO NOT DELETE - Commercial Rate'!Print_Area</vt:lpstr>
      <vt:lpstr>'DO NOT DELETE - Commercial Rate'!Print_Titles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Hamud</dc:creator>
  <cp:lastModifiedBy>Melissa Gomez</cp:lastModifiedBy>
  <cp:lastPrinted>2020-09-10T17:21:45Z</cp:lastPrinted>
  <dcterms:created xsi:type="dcterms:W3CDTF">2020-09-10T16:41:49Z</dcterms:created>
  <dcterms:modified xsi:type="dcterms:W3CDTF">2020-09-21T20:45:43Z</dcterms:modified>
</cp:coreProperties>
</file>