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WADMIN\SOLID WASTE RATES 2020\"/>
    </mc:Choice>
  </mc:AlternateContent>
  <bookViews>
    <workbookView xWindow="0" yWindow="0" windowWidth="20490" windowHeight="7650" firstSheet="1" activeTab="1"/>
    <workbookView xWindow="0" yWindow="0" windowWidth="16425" windowHeight="5505" firstSheet="1" activeTab="1"/>
  </bookViews>
  <sheets>
    <sheet name="DO NOT DELETE - Resid Rates" sheetId="7" state="hidden" r:id="rId1"/>
    <sheet name="Single-Family" sheetId="13" r:id="rId2"/>
    <sheet name="Multi-Family" sheetId="12" r:id="rId3"/>
  </sheets>
  <definedNames>
    <definedName name="budget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budget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debt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_xlnm.Print_Area" localSheetId="0">'DO NOT DELETE - Resid Rates'!$A$1:$I$15</definedName>
    <definedName name="_xlnm.Print_Area" localSheetId="2">'Multi-Family'!$B$2:$G$19</definedName>
    <definedName name="_xlnm.Print_Area" localSheetId="1">'Single-Family'!$B$2:$G$23</definedName>
    <definedName name="summary2" localSheetId="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localSheetId="1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ummary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Sweep_Sch" localSheetId="2">#REF!</definedName>
    <definedName name="Sweep_Sch" localSheetId="1">#REF!</definedName>
    <definedName name="Sweep_Sch">#REF!</definedName>
    <definedName name="wrn.Budget." localSheetId="2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localSheetId="1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Budget." hidden="1">{#N/A,#N/A,FALSE,"NON DEPT.";#N/A,#N/A,FALSE,"MAYOR";#N/A,#N/A,FALSE,"COUNCIL";#N/A,#N/A,FALSE,"ADMINISTRATION";#N/A,#N/A,FALSE,"FINANCE";#N/A,#N/A,FALSE,"HUMAN RESOURCES";#N/A,#N/A,FALSE,"PLAN &amp; ZNG &amp; BLD INSP";#N/A,#N/A,FALSE,"ELECTIONS";#N/A,#N/A,FALSE,"LEGAL";#N/A,#N/A,FALSE,"CITY COURT";#N/A,#N/A,FALSE,"LIBRARY";#N/A,#N/A,FALSE,"FACIL. MAINT.";#N/A,#N/A,FALSE,"ENGINEERING";#N/A,#N/A,FALSE,"ANIMAL CONTR.";#N/A,#N/A,FALSE,"REC. PROGRAMS";#N/A,#N/A,FALSE,"REC. PARKS";#N/A,#N/A,FALSE,"GOLF COURSE";#N/A,#N/A,FALSE,"SEWER";#N/A,#N/A,FALSE,"WWTP";#N/A,#N/A,FALSE,"PRE-TREAT.";#N/A,#N/A,FALSE,"WATER";#N/A,#N/A,FALSE,"SANITATION";#N/A,#N/A,FALSE,"CEMETERY";#N/A,#N/A,FALSE,"FLEET MANAGEMENT";#N/A,#N/A,FALSE,"POLICE";#N/A,#N/A,FALSE,"FIRE";#N/A,#N/A,FALSE,"STREETS";#N/A,#N/A,FALSE,"ENVIRONMENTAL PROGRAMS"}</definedName>
    <definedName name="wrn.Dept.._.Summary." localSheetId="2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localSheetId="1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Dept.._.Summary." hidden="1">{#N/A,#N/A,FALSE,"Blank1";#N/A,#N/A,FALSE,"SCHED. 1";#N/A,#N/A,FALSE,"SCHED. 2";#N/A,#N/A,FALSE,"SCHED. 3";#N/A,#N/A,FALSE,"SCHED. 4";#N/A,#N/A,FALSE,"SCHED. 5";#N/A,#N/A,FALSE,"Blank2";#N/A,#N/A,FALSE,"GF";#N/A,#N/A,FALSE,"NONDEPT. SUMM";#N/A,#N/A,FALSE,"MAYORSUMM";#N/A,#N/A,FALSE,"COUNCILSUMM";#N/A,#N/A,FALSE,"ADMINSUMM";#N/A,#N/A,FALSE,"FINSUMM";#N/A,#N/A,FALSE,"HRSUMM";#N/A,#N/A,FALSE,"PZBLDGSUMM";#N/A,#N/A,FALSE,"ELECTIONSUMM";#N/A,#N/A,FALSE,"CITYATTORNEYSUMM";#N/A,#N/A,FALSE,"CITYCOURTSUMM";#N/A,#N/A,FALSE,"LIBRARYSUMM";#N/A,#N/A,FALSE,"FACIL.MAINT.SUMM";#N/A,#N/A,FALSE,"ENGINEERINGSUMM";#N/A,#N/A,FALSE,"ANIMAL CONTR.SUMM";#N/A,#N/A,FALSE,"REC. PROGRAMSSUMM";#N/A,#N/A,FALSE,"REC. PARKSSUMM";#N/A,#N/A,FALSE,"GOLF COURSESUMM";#N/A,#N/A,FALSE,"EF";#N/A,#N/A,FALSE,"SEWERSUMM";#N/A,#N/A,FALSE,"WWTPSUMM";#N/A,#N/A,FALSE,"PRE-TREAT.SUMM";#N/A,#N/A,FALSE,"WATERSUMM";#N/A,#N/A,FALSE,"SANITATIONSUMM";#N/A,#N/A,FALSE,"CEMETERYSUMM";#N/A,#N/A,FALSE,"ISF";#N/A,#N/A,FALSE,"FLEET MANAGEMENTSUMM";#N/A,#N/A,FALSE,"SRF";#N/A,#N/A,FALSE,"POLICESUMM";#N/A,#N/A,FALSE,"FIRESUMM";#N/A,#N/A,FALSE,"STREETSSUMM";#N/A,#N/A,FALSE,"ENVIRONMENTALSUMM";#N/A,#N/A,FALSE,"Blank4";#N/A,#N/A,FALSE,"APPDX 1 - SALARIES";#N/A,#N/A,FALSE,"APPDX 2 - ADMIN. ALLOC";#N/A,#N/A,FALSE,"APPDX 3 - REVENUE";#N/A,#N/A,FALSE,"APPDX 4 - FLEET ALLOC."}</definedName>
    <definedName name="wrn.Prelim." localSheetId="2" hidden="1">{"Exh. 1",#N/A,FALSE,"Current";"Exh. 3",#N/A,FALSE,"SrvChrg";"Exh. 4",#N/A,FALSE,"CumUse";"Exh. 5",#N/A,FALSE,"UseChar";"Exh. 6",#N/A,FALSE,"Current";"Exh. 7",#N/A,FALSE,"UseChar";"Exh. 8",#N/A,FALSE,"List"}</definedName>
    <definedName name="wrn.Prelim." localSheetId="1" hidden="1">{"Exh. 1",#N/A,FALSE,"Current";"Exh. 3",#N/A,FALSE,"SrvChrg";"Exh. 4",#N/A,FALSE,"CumUse";"Exh. 5",#N/A,FALSE,"UseChar";"Exh. 6",#N/A,FALSE,"Current";"Exh. 7",#N/A,FALSE,"UseChar";"Exh. 8",#N/A,FALSE,"List"}</definedName>
    <definedName name="wrn.Prelim." hidden="1">{"Exh. 1",#N/A,FALSE,"Current";"Exh. 3",#N/A,FALSE,"SrvChrg";"Exh. 4",#N/A,FALSE,"CumUse";"Exh. 5",#N/A,FALSE,"UseChar";"Exh. 6",#N/A,FALSE,"Current";"Exh. 7",#N/A,FALSE,"UseChar";"Exh. 8",#N/A,FALSE,"List"}</definedName>
    <definedName name="wrn.Rate._.Calcs." localSheetId="2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eport._.Exhibits." localSheetId="2" hidden="1">{"Exh 8",#N/A,FALSE,"UseChar";"Exh 7",#N/A,FALSE,"Alts";"Exh 5",#N/A,FALSE,"UseChar"}</definedName>
    <definedName name="wrn.Report._.Exhibits." localSheetId="1" hidden="1">{"Exh 8",#N/A,FALSE,"UseChar";"Exh 7",#N/A,FALSE,"Alts";"Exh 5",#N/A,FALSE,"UseChar"}</definedName>
    <definedName name="wrn.Report._.Exhibits." hidden="1">{"Exh 8",#N/A,FALSE,"UseChar";"Exh 7",#N/A,FALSE,"Alts";"Exh 5",#N/A,FALSE,"UseChar"}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3" l="1"/>
  <c r="D20" i="13"/>
  <c r="E20" i="13"/>
  <c r="D19" i="13"/>
  <c r="D16" i="12"/>
  <c r="E16" i="12"/>
  <c r="F16" i="12" s="1"/>
  <c r="D15" i="12"/>
  <c r="F19" i="13" l="1"/>
  <c r="F20" i="13"/>
  <c r="D17" i="12"/>
  <c r="D21" i="13"/>
  <c r="F21" i="13" l="1"/>
  <c r="E21" i="13"/>
  <c r="I18" i="7" l="1"/>
  <c r="H18" i="7"/>
  <c r="G18" i="7"/>
  <c r="F18" i="7"/>
  <c r="E18" i="7"/>
  <c r="E12" i="7"/>
  <c r="F12" i="7" s="1"/>
  <c r="G12" i="7" s="1"/>
  <c r="H12" i="7" s="1"/>
  <c r="I12" i="7" s="1"/>
  <c r="E11" i="7"/>
  <c r="F11" i="7" s="1"/>
  <c r="G11" i="7" s="1"/>
  <c r="H11" i="7" s="1"/>
  <c r="I11" i="7" s="1"/>
  <c r="E10" i="7"/>
  <c r="F10" i="7" s="1"/>
  <c r="G10" i="7" s="1"/>
  <c r="H10" i="7" s="1"/>
  <c r="I10" i="7" s="1"/>
  <c r="E8" i="7"/>
  <c r="F8" i="7" s="1"/>
  <c r="G8" i="7" s="1"/>
  <c r="H8" i="7" s="1"/>
  <c r="I8" i="7" s="1"/>
  <c r="E7" i="7"/>
  <c r="F7" i="7" s="1"/>
  <c r="G7" i="7" s="1"/>
  <c r="H7" i="7" s="1"/>
  <c r="I7" i="7" s="1"/>
  <c r="E6" i="7"/>
  <c r="F6" i="7" s="1"/>
  <c r="G6" i="7" s="1"/>
  <c r="H6" i="7" s="1"/>
  <c r="I6" i="7" s="1"/>
  <c r="E5" i="7"/>
  <c r="F5" i="7" l="1"/>
  <c r="G5" i="7" s="1"/>
  <c r="H5" i="7" s="1"/>
  <c r="I5" i="7" s="1"/>
  <c r="E15" i="12"/>
  <c r="F15" i="12" l="1"/>
  <c r="F17" i="12" s="1"/>
  <c r="E17" i="12"/>
</calcChain>
</file>

<file path=xl/sharedStrings.xml><?xml version="1.0" encoding="utf-8"?>
<sst xmlns="http://schemas.openxmlformats.org/spreadsheetml/2006/main" count="71" uniqueCount="50">
  <si>
    <t>Proposed Bi-Monthly Residential Refuse Collection Rates: Scenario 2</t>
  </si>
  <si>
    <t>Service</t>
  </si>
  <si>
    <t>Adjusted by: (Sector)</t>
  </si>
  <si>
    <t>Existing Rate</t>
  </si>
  <si>
    <t>Proposed Rate Effective 
July 1, 2021</t>
  </si>
  <si>
    <t>Proposed Rate Effective 
July 1, 2022</t>
  </si>
  <si>
    <t>Proposed Rate Effective 
July 1, 2023</t>
  </si>
  <si>
    <t>Proposed Rate Effective 
July 1, 2024</t>
  </si>
  <si>
    <t>Proposed Rate Effective 
July 1, 2025</t>
  </si>
  <si>
    <t>Multi-Family (per dwelling unit)</t>
  </si>
  <si>
    <t>Residential MF</t>
  </si>
  <si>
    <t>Single Family Residences &amp; Duplexes (per square foot of lot area*)</t>
  </si>
  <si>
    <t>Residential SF</t>
  </si>
  <si>
    <t>Single Family Residences &amp; Duplexes in Hillside Area** (per square foot of lot area*)</t>
  </si>
  <si>
    <t>Each additional container above 6</t>
  </si>
  <si>
    <t>Collection day curbside roll out service (residents North of Santa Monica Blvd.)</t>
  </si>
  <si>
    <t>N/A - Discontinued</t>
  </si>
  <si>
    <t>N/A***</t>
  </si>
  <si>
    <t xml:space="preserve">Special Container Moving Charge/ Special Pick-up </t>
  </si>
  <si>
    <t>Alley Refuse (per dwelling unit)</t>
  </si>
  <si>
    <t>Alley Maintenance</t>
  </si>
  <si>
    <t>Compost Administration Fee (per bag)</t>
  </si>
  <si>
    <t xml:space="preserve">* Based on Los Angeles County property tax records. </t>
  </si>
  <si>
    <t>** Hillside area means the area within the City of Beverly Hills North of Sunset Blvd.</t>
  </si>
  <si>
    <t>***City plans to discontinue curbside roll-out service on January 1, 2021.</t>
  </si>
  <si>
    <t>Scenario 2 Customer Rate Increases</t>
  </si>
  <si>
    <t>Residential Single-Family</t>
  </si>
  <si>
    <t>Residential Multi-Family</t>
  </si>
  <si>
    <t>INPUTS</t>
  </si>
  <si>
    <t>TOTAL BI-MONTHLY REFUSE CHARGES</t>
  </si>
  <si>
    <t>City of Beverly Hills</t>
  </si>
  <si>
    <t>Please have your utility bill on hand.</t>
  </si>
  <si>
    <t>Refuse - Residential Single</t>
  </si>
  <si>
    <t>Refuse - Alley Maintenance</t>
  </si>
  <si>
    <t>(Current bill will indicate if your account is subject to the alley maintenance fee.)</t>
  </si>
  <si>
    <t>from your current utility bill.</t>
  </si>
  <si>
    <t>Refuse - Residential Multi</t>
  </si>
  <si>
    <r>
      <rPr>
        <b/>
        <sz val="11"/>
        <color rgb="FFFF0000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>Please indicate number of dwelling units:</t>
    </r>
  </si>
  <si>
    <r>
      <rPr>
        <b/>
        <sz val="11"/>
        <color rgb="FFFF0000"/>
        <rFont val="Calibri"/>
        <family val="2"/>
        <scheme val="minor"/>
      </rPr>
      <t xml:space="preserve">1.  </t>
    </r>
    <r>
      <rPr>
        <b/>
        <sz val="11"/>
        <color theme="1"/>
        <rFont val="Calibri"/>
        <family val="2"/>
        <scheme val="minor"/>
      </rPr>
      <t xml:space="preserve">Enter rate labeled "Refuse - Residential Single" </t>
    </r>
  </si>
  <si>
    <t>(Type 1 if in a single condominium unit.)</t>
  </si>
  <si>
    <r>
      <rPr>
        <b/>
        <sz val="11"/>
        <color rgb="FFFF0000"/>
        <rFont val="Calibri"/>
        <family val="2"/>
        <scheme val="minor"/>
      </rPr>
      <t xml:space="preserve">2. </t>
    </r>
    <r>
      <rPr>
        <b/>
        <sz val="11"/>
        <color theme="1"/>
        <rFont val="Calibri"/>
        <family val="2"/>
        <scheme val="minor"/>
      </rPr>
      <t xml:space="preserve"> Do you pay the alley maintenance fee? (Yes/No)</t>
    </r>
  </si>
  <si>
    <t xml:space="preserve"> Including Condominiums, Duplexes, and Apartments Receiving Refuse Pickup from the City*</t>
  </si>
  <si>
    <t>Current</t>
  </si>
  <si>
    <t>Difference</t>
  </si>
  <si>
    <t>Effective 
July 1, 2021</t>
  </si>
  <si>
    <t>Bi-Monthly Refuse Charges</t>
  </si>
  <si>
    <t>Do not include alley maintenance fee. See Utility Bill example below:</t>
  </si>
  <si>
    <t>Refuse Bill Calculator for Single-Family Customers</t>
  </si>
  <si>
    <t>Refuse Bill Calculator for Multi-Family Cart Customers</t>
  </si>
  <si>
    <t>*Refuse pickup from Athens Services is considered commercial service. Please use the commercial calculator to calculate the refuse bill.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</si>
</sst>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0.0%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4" fontId="0" fillId="0" borderId="8" xfId="1" applyFont="1" applyBorder="1"/>
    <xf numFmtId="44" fontId="0" fillId="0" borderId="9" xfId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/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44" fontId="0" fillId="3" borderId="8" xfId="1" applyFont="1" applyFill="1" applyBorder="1"/>
    <xf numFmtId="165" fontId="0" fillId="0" borderId="8" xfId="2" applyNumberFormat="1" applyFont="1" applyBorder="1"/>
    <xf numFmtId="165" fontId="0" fillId="0" borderId="9" xfId="2" applyNumberFormat="1" applyFont="1" applyBorder="1"/>
    <xf numFmtId="164" fontId="0" fillId="3" borderId="8" xfId="1" applyNumberFormat="1" applyFont="1" applyFill="1" applyBorder="1"/>
    <xf numFmtId="0" fontId="0" fillId="0" borderId="16" xfId="0" applyBorder="1"/>
    <xf numFmtId="44" fontId="0" fillId="3" borderId="17" xfId="1" applyFont="1" applyFill="1" applyBorder="1"/>
    <xf numFmtId="165" fontId="0" fillId="0" borderId="17" xfId="2" applyNumberFormat="1" applyFont="1" applyBorder="1"/>
    <xf numFmtId="165" fontId="0" fillId="0" borderId="18" xfId="2" applyNumberFormat="1" applyFont="1" applyBorder="1"/>
    <xf numFmtId="0" fontId="0" fillId="4" borderId="0" xfId="0" applyFill="1"/>
    <xf numFmtId="0" fontId="0" fillId="6" borderId="20" xfId="0" applyFill="1" applyBorder="1"/>
    <xf numFmtId="0" fontId="0" fillId="6" borderId="19" xfId="0" applyFill="1" applyBorder="1"/>
    <xf numFmtId="0" fontId="0" fillId="6" borderId="21" xfId="0" applyFill="1" applyBorder="1"/>
    <xf numFmtId="0" fontId="0" fillId="6" borderId="22" xfId="0" applyFill="1" applyBorder="1"/>
    <xf numFmtId="0" fontId="3" fillId="5" borderId="23" xfId="0" applyFont="1" applyFill="1" applyBorder="1"/>
    <xf numFmtId="0" fontId="3" fillId="5" borderId="24" xfId="0" applyFont="1" applyFill="1" applyBorder="1"/>
    <xf numFmtId="0" fontId="3" fillId="5" borderId="25" xfId="0" applyFont="1" applyFill="1" applyBorder="1"/>
    <xf numFmtId="0" fontId="0" fillId="6" borderId="26" xfId="0" applyFill="1" applyBorder="1"/>
    <xf numFmtId="0" fontId="3" fillId="7" borderId="22" xfId="0" applyFont="1" applyFill="1" applyBorder="1" applyAlignment="1">
      <alignment horizontal="left" indent="1"/>
    </xf>
    <xf numFmtId="0" fontId="2" fillId="0" borderId="8" xfId="0" applyFon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0" fontId="3" fillId="6" borderId="11" xfId="0" applyFont="1" applyFill="1" applyBorder="1" applyAlignment="1">
      <alignment horizontal="left"/>
    </xf>
    <xf numFmtId="0" fontId="0" fillId="6" borderId="0" xfId="0" applyFill="1" applyBorder="1" applyAlignment="1">
      <alignment horizontal="left" indent="3"/>
    </xf>
    <xf numFmtId="0" fontId="3" fillId="8" borderId="0" xfId="0" applyFont="1" applyFill="1" applyBorder="1" applyAlignment="1">
      <alignment horizontal="left"/>
    </xf>
    <xf numFmtId="0" fontId="0" fillId="6" borderId="27" xfId="0" applyFill="1" applyBorder="1"/>
    <xf numFmtId="0" fontId="0" fillId="6" borderId="1" xfId="0" applyFill="1" applyBorder="1"/>
    <xf numFmtId="0" fontId="0" fillId="6" borderId="28" xfId="0" applyFill="1" applyBorder="1"/>
    <xf numFmtId="166" fontId="2" fillId="0" borderId="8" xfId="1" applyNumberFormat="1" applyFont="1" applyFill="1" applyBorder="1" applyAlignment="1" applyProtection="1">
      <alignment horizontal="center"/>
      <protection locked="0"/>
    </xf>
    <xf numFmtId="0" fontId="5" fillId="6" borderId="1" xfId="0" applyFont="1" applyFill="1" applyBorder="1"/>
    <xf numFmtId="0" fontId="3" fillId="7" borderId="22" xfId="0" applyFont="1" applyFill="1" applyBorder="1" applyAlignment="1">
      <alignment horizontal="left" indent="3"/>
    </xf>
    <xf numFmtId="0" fontId="0" fillId="7" borderId="22" xfId="0" applyFont="1" applyFill="1" applyBorder="1" applyAlignment="1">
      <alignment horizontal="left" indent="3"/>
    </xf>
    <xf numFmtId="0" fontId="0" fillId="7" borderId="0" xfId="0" applyFont="1" applyFill="1" applyBorder="1" applyAlignment="1">
      <alignment horizontal="left" indent="3"/>
    </xf>
    <xf numFmtId="0" fontId="2" fillId="6" borderId="8" xfId="0" applyFont="1" applyFill="1" applyBorder="1" applyAlignment="1" applyProtection="1">
      <alignment horizontal="center"/>
      <protection locked="0"/>
    </xf>
    <xf numFmtId="0" fontId="0" fillId="7" borderId="27" xfId="0" applyFont="1" applyFill="1" applyBorder="1" applyAlignment="1">
      <alignment horizontal="left" indent="3"/>
    </xf>
    <xf numFmtId="0" fontId="0" fillId="7" borderId="0" xfId="0" applyFill="1"/>
    <xf numFmtId="166" fontId="2" fillId="7" borderId="0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/>
    <xf numFmtId="9" fontId="6" fillId="7" borderId="1" xfId="0" applyNumberFormat="1" applyFont="1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8" fontId="0" fillId="6" borderId="0" xfId="0" applyNumberFormat="1" applyFont="1" applyFill="1" applyBorder="1" applyAlignment="1">
      <alignment horizontal="center"/>
    </xf>
    <xf numFmtId="8" fontId="7" fillId="6" borderId="0" xfId="0" applyNumberFormat="1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center"/>
    </xf>
    <xf numFmtId="0" fontId="0" fillId="7" borderId="19" xfId="0" applyFill="1" applyBorder="1"/>
    <xf numFmtId="0" fontId="0" fillId="7" borderId="26" xfId="0" applyFill="1" applyBorder="1"/>
    <xf numFmtId="166" fontId="2" fillId="7" borderId="26" xfId="1" applyNumberFormat="1" applyFont="1" applyFill="1" applyBorder="1" applyAlignment="1" applyProtection="1">
      <alignment horizontal="center"/>
      <protection locked="0"/>
    </xf>
    <xf numFmtId="9" fontId="6" fillId="7" borderId="28" xfId="0" applyNumberFormat="1" applyFont="1" applyFill="1" applyBorder="1" applyAlignment="1">
      <alignment horizontal="left"/>
    </xf>
    <xf numFmtId="0" fontId="0" fillId="7" borderId="26" xfId="0" applyFont="1" applyFill="1" applyBorder="1" applyAlignment="1">
      <alignment horizontal="left" indent="3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0" xfId="0" applyFont="1" applyAlignment="1">
      <alignment horizontal="center" wrapText="1"/>
    </xf>
  </cellXfs>
  <cellStyles count="5">
    <cellStyle name="Comma 2 4" xfId="3"/>
    <cellStyle name="Currency" xfId="1" builtinId="4"/>
    <cellStyle name="Normal" xfId="0" builtinId="0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10</xdr:row>
      <xdr:rowOff>47625</xdr:rowOff>
    </xdr:from>
    <xdr:to>
      <xdr:col>3</xdr:col>
      <xdr:colOff>1006475</xdr:colOff>
      <xdr:row>12</xdr:row>
      <xdr:rowOff>82550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038350"/>
          <a:ext cx="3730625" cy="3968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828675</xdr:colOff>
      <xdr:row>10</xdr:row>
      <xdr:rowOff>76200</xdr:rowOff>
    </xdr:from>
    <xdr:to>
      <xdr:col>3</xdr:col>
      <xdr:colOff>1000125</xdr:colOff>
      <xdr:row>11</xdr:row>
      <xdr:rowOff>82551</xdr:rowOff>
    </xdr:to>
    <xdr:sp macro="" textlink="">
      <xdr:nvSpPr>
        <xdr:cNvPr id="6" name="Rectangle 5"/>
        <xdr:cNvSpPr/>
      </xdr:nvSpPr>
      <xdr:spPr>
        <a:xfrm>
          <a:off x="1235075" y="1885950"/>
          <a:ext cx="3213100" cy="18732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1"/>
  <sheetViews>
    <sheetView view="pageBreakPreview" topLeftCell="B6" zoomScaleNormal="100" zoomScaleSheetLayoutView="100" workbookViewId="0">
      <selection activeCell="E18" sqref="B18:E21"/>
    </sheetView>
    <sheetView workbookViewId="1">
      <selection activeCell="A17" sqref="A17:XFD21"/>
    </sheetView>
  </sheetViews>
  <sheetFormatPr defaultRowHeight="15" x14ac:dyDescent="0.25"/>
  <cols>
    <col min="1" max="1" width="2.7109375" style="27" customWidth="1"/>
    <col min="2" max="2" width="77.7109375" bestFit="1" customWidth="1"/>
    <col min="3" max="3" width="20.42578125" hidden="1" customWidth="1"/>
    <col min="4" max="9" width="14.7109375" customWidth="1"/>
  </cols>
  <sheetData>
    <row r="1" spans="1:10" x14ac:dyDescent="0.25">
      <c r="A1" s="1"/>
      <c r="B1" s="67" t="s">
        <v>0</v>
      </c>
      <c r="C1" s="67"/>
      <c r="D1" s="67"/>
      <c r="E1" s="67"/>
      <c r="F1" s="67"/>
      <c r="G1" s="67"/>
      <c r="H1" s="67"/>
      <c r="I1" s="67"/>
    </row>
    <row r="2" spans="1:10" x14ac:dyDescent="0.25">
      <c r="A2" s="1"/>
      <c r="B2" s="67"/>
      <c r="C2" s="67"/>
      <c r="D2" s="67"/>
      <c r="E2" s="67"/>
      <c r="F2" s="67"/>
      <c r="G2" s="67"/>
      <c r="H2" s="67"/>
      <c r="I2" s="67"/>
    </row>
    <row r="3" spans="1:10" ht="15.75" thickBot="1" x14ac:dyDescent="0.3">
      <c r="A3" s="1"/>
      <c r="B3" s="68"/>
      <c r="C3" s="68"/>
      <c r="D3" s="68"/>
      <c r="E3" s="68"/>
      <c r="F3" s="68"/>
      <c r="G3" s="68"/>
      <c r="H3" s="68"/>
      <c r="I3" s="68"/>
    </row>
    <row r="4" spans="1:10" ht="45" x14ac:dyDescent="0.25">
      <c r="A4" s="1"/>
      <c r="B4" s="2" t="s">
        <v>1</v>
      </c>
      <c r="C4" s="3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10" x14ac:dyDescent="0.25">
      <c r="A5" s="1"/>
      <c r="B5" s="7" t="s">
        <v>9</v>
      </c>
      <c r="C5" s="8" t="s">
        <v>10</v>
      </c>
      <c r="D5" s="9">
        <v>36.619999999999997</v>
      </c>
      <c r="E5" s="9">
        <f>ROUND(D5*(1+E20),2)</f>
        <v>42</v>
      </c>
      <c r="F5" s="9">
        <f t="shared" ref="F5:I5" si="0">ROUND(E5*(1+F20),2)</f>
        <v>48.17</v>
      </c>
      <c r="G5" s="9">
        <f t="shared" si="0"/>
        <v>55.25</v>
      </c>
      <c r="H5" s="9">
        <f t="shared" si="0"/>
        <v>63.37</v>
      </c>
      <c r="I5" s="10">
        <f t="shared" si="0"/>
        <v>72.69</v>
      </c>
    </row>
    <row r="6" spans="1:10" x14ac:dyDescent="0.25">
      <c r="A6" s="1"/>
      <c r="B6" s="7" t="s">
        <v>11</v>
      </c>
      <c r="C6" s="8" t="s">
        <v>12</v>
      </c>
      <c r="D6" s="11">
        <v>1.04E-2</v>
      </c>
      <c r="E6" s="11">
        <f>ROUND(D6*(1+E19),5)</f>
        <v>1.142E-2</v>
      </c>
      <c r="F6" s="11">
        <f t="shared" ref="F6:I6" si="1">ROUND(E6*(1+F19),5)</f>
        <v>1.2540000000000001E-2</v>
      </c>
      <c r="G6" s="11">
        <f t="shared" si="1"/>
        <v>1.3769999999999999E-2</v>
      </c>
      <c r="H6" s="11">
        <f t="shared" si="1"/>
        <v>1.512E-2</v>
      </c>
      <c r="I6" s="12">
        <f t="shared" si="1"/>
        <v>1.66E-2</v>
      </c>
    </row>
    <row r="7" spans="1:10" x14ac:dyDescent="0.25">
      <c r="A7" s="1"/>
      <c r="B7" s="7" t="s">
        <v>13</v>
      </c>
      <c r="C7" s="8" t="s">
        <v>12</v>
      </c>
      <c r="D7" s="11">
        <v>8.3199999999999993E-3</v>
      </c>
      <c r="E7" s="11">
        <f>ROUND(D7*(1+E19),5)</f>
        <v>9.1400000000000006E-3</v>
      </c>
      <c r="F7" s="11">
        <f t="shared" ref="F7:I7" si="2">ROUND(E7*(1+F19),5)</f>
        <v>1.004E-2</v>
      </c>
      <c r="G7" s="11">
        <f t="shared" si="2"/>
        <v>1.102E-2</v>
      </c>
      <c r="H7" s="11">
        <f t="shared" si="2"/>
        <v>1.21E-2</v>
      </c>
      <c r="I7" s="12">
        <f t="shared" si="2"/>
        <v>1.329E-2</v>
      </c>
    </row>
    <row r="8" spans="1:10" x14ac:dyDescent="0.25">
      <c r="A8" s="1"/>
      <c r="B8" s="7" t="s">
        <v>14</v>
      </c>
      <c r="C8" s="8" t="s">
        <v>12</v>
      </c>
      <c r="D8" s="9">
        <v>24.8</v>
      </c>
      <c r="E8" s="9">
        <f>ROUND(D8*(1+E$19),2)</f>
        <v>27.23</v>
      </c>
      <c r="F8" s="9">
        <f t="shared" ref="F8:I12" si="3">ROUND(E8*(1+F$19),2)</f>
        <v>29.9</v>
      </c>
      <c r="G8" s="9">
        <f t="shared" si="3"/>
        <v>32.83</v>
      </c>
      <c r="H8" s="9">
        <f t="shared" si="3"/>
        <v>36.049999999999997</v>
      </c>
      <c r="I8" s="10">
        <f t="shared" si="3"/>
        <v>39.58</v>
      </c>
    </row>
    <row r="9" spans="1:10" x14ac:dyDescent="0.25">
      <c r="A9" s="1"/>
      <c r="B9" s="7" t="s">
        <v>15</v>
      </c>
      <c r="C9" s="8" t="s">
        <v>16</v>
      </c>
      <c r="D9" s="9">
        <v>23.51</v>
      </c>
      <c r="E9" s="13" t="s">
        <v>17</v>
      </c>
      <c r="F9" s="13" t="s">
        <v>17</v>
      </c>
      <c r="G9" s="13" t="s">
        <v>17</v>
      </c>
      <c r="H9" s="13" t="s">
        <v>17</v>
      </c>
      <c r="I9" s="14" t="s">
        <v>17</v>
      </c>
    </row>
    <row r="10" spans="1:10" x14ac:dyDescent="0.25">
      <c r="A10" s="1"/>
      <c r="B10" s="7" t="s">
        <v>18</v>
      </c>
      <c r="C10" s="8" t="s">
        <v>12</v>
      </c>
      <c r="D10" s="9">
        <v>57.56</v>
      </c>
      <c r="E10" s="9">
        <f>ROUND(D10*(1+E$19),2)</f>
        <v>63.2</v>
      </c>
      <c r="F10" s="9">
        <f t="shared" si="3"/>
        <v>69.39</v>
      </c>
      <c r="G10" s="9">
        <f t="shared" si="3"/>
        <v>76.19</v>
      </c>
      <c r="H10" s="9">
        <f t="shared" si="3"/>
        <v>83.66</v>
      </c>
      <c r="I10" s="10">
        <f t="shared" si="3"/>
        <v>91.86</v>
      </c>
    </row>
    <row r="11" spans="1:10" x14ac:dyDescent="0.25">
      <c r="A11" s="1"/>
      <c r="B11" s="7" t="s">
        <v>19</v>
      </c>
      <c r="C11" s="8" t="s">
        <v>20</v>
      </c>
      <c r="D11" s="9">
        <v>21.76</v>
      </c>
      <c r="E11" s="9">
        <f>ROUND(D11*(1+E21),2)</f>
        <v>26.61</v>
      </c>
      <c r="F11" s="9">
        <f>ROUND(E11*(1+F21),2)</f>
        <v>32.54</v>
      </c>
      <c r="G11" s="9">
        <f>ROUND(F11*(1+G21),2)</f>
        <v>39.799999999999997</v>
      </c>
      <c r="H11" s="9">
        <f>ROUND(G11*(1+H21),2)</f>
        <v>48.68</v>
      </c>
      <c r="I11" s="10">
        <f>ROUND(H11*(1+I21),2)</f>
        <v>59.54</v>
      </c>
    </row>
    <row r="12" spans="1:10" x14ac:dyDescent="0.25">
      <c r="A12" s="1"/>
      <c r="B12" s="7" t="s">
        <v>21</v>
      </c>
      <c r="C12" s="8" t="s">
        <v>12</v>
      </c>
      <c r="D12" s="9">
        <v>2</v>
      </c>
      <c r="E12" s="9">
        <f>ROUND(D12*(1+E$19),2)</f>
        <v>2.2000000000000002</v>
      </c>
      <c r="F12" s="9">
        <f t="shared" si="3"/>
        <v>2.42</v>
      </c>
      <c r="G12" s="9">
        <f t="shared" si="3"/>
        <v>2.66</v>
      </c>
      <c r="H12" s="9">
        <f t="shared" si="3"/>
        <v>2.92</v>
      </c>
      <c r="I12" s="10">
        <f t="shared" si="3"/>
        <v>3.21</v>
      </c>
    </row>
    <row r="13" spans="1:10" x14ac:dyDescent="0.25">
      <c r="A13" s="1"/>
      <c r="B13" s="69" t="s">
        <v>22</v>
      </c>
      <c r="C13" s="70"/>
      <c r="D13" s="70"/>
      <c r="E13" s="70"/>
      <c r="F13" s="70"/>
      <c r="G13" s="70"/>
      <c r="H13" s="70"/>
      <c r="I13" s="71"/>
      <c r="J13" s="15"/>
    </row>
    <row r="14" spans="1:10" x14ac:dyDescent="0.25">
      <c r="A14" s="1"/>
      <c r="B14" s="69" t="s">
        <v>23</v>
      </c>
      <c r="C14" s="70"/>
      <c r="D14" s="70"/>
      <c r="E14" s="70"/>
      <c r="F14" s="70"/>
      <c r="G14" s="70"/>
      <c r="H14" s="70"/>
      <c r="I14" s="71"/>
      <c r="J14" s="15"/>
    </row>
    <row r="15" spans="1:10" ht="15.75" thickBot="1" x14ac:dyDescent="0.3">
      <c r="A15" s="1"/>
      <c r="B15" s="16" t="s">
        <v>24</v>
      </c>
      <c r="C15" s="17"/>
      <c r="D15" s="17"/>
      <c r="E15" s="17"/>
      <c r="F15" s="17"/>
      <c r="G15" s="17"/>
      <c r="H15" s="17"/>
      <c r="I15" s="18"/>
      <c r="J15" s="15"/>
    </row>
    <row r="16" spans="1:10" x14ac:dyDescent="0.25">
      <c r="A16" s="1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.75" hidden="1" thickBot="1" x14ac:dyDescent="0.3">
      <c r="A17" s="1"/>
      <c r="B17" s="72" t="s">
        <v>25</v>
      </c>
      <c r="C17" s="72"/>
      <c r="D17" s="72"/>
      <c r="E17" s="72"/>
      <c r="F17" s="72"/>
      <c r="G17" s="72"/>
      <c r="H17" s="72"/>
      <c r="I17" s="72"/>
      <c r="J17" s="15"/>
    </row>
    <row r="18" spans="1:10" ht="45" hidden="1" x14ac:dyDescent="0.25">
      <c r="A18" s="1"/>
      <c r="B18" s="2" t="s">
        <v>1</v>
      </c>
      <c r="C18" s="4"/>
      <c r="D18" s="4" t="s">
        <v>3</v>
      </c>
      <c r="E18" s="5" t="str">
        <f>E4</f>
        <v>Proposed Rate Effective 
July 1, 2021</v>
      </c>
      <c r="F18" s="5" t="str">
        <f t="shared" ref="F18:I18" si="4">F4</f>
        <v>Proposed Rate Effective 
July 1, 2022</v>
      </c>
      <c r="G18" s="5" t="str">
        <f t="shared" si="4"/>
        <v>Proposed Rate Effective 
July 1, 2023</v>
      </c>
      <c r="H18" s="5" t="str">
        <f t="shared" si="4"/>
        <v>Proposed Rate Effective 
July 1, 2024</v>
      </c>
      <c r="I18" s="5" t="str">
        <f t="shared" si="4"/>
        <v>Proposed Rate Effective 
July 1, 2025</v>
      </c>
    </row>
    <row r="19" spans="1:10" hidden="1" x14ac:dyDescent="0.25">
      <c r="A19" s="1"/>
      <c r="B19" s="7" t="s">
        <v>26</v>
      </c>
      <c r="C19" s="19"/>
      <c r="D19" s="19"/>
      <c r="E19" s="20">
        <v>9.8000000000000004E-2</v>
      </c>
      <c r="F19" s="20">
        <v>9.8000000000000004E-2</v>
      </c>
      <c r="G19" s="20">
        <v>9.8000000000000004E-2</v>
      </c>
      <c r="H19" s="20">
        <v>9.8000000000000004E-2</v>
      </c>
      <c r="I19" s="21">
        <v>9.8000000000000004E-2</v>
      </c>
    </row>
    <row r="20" spans="1:10" hidden="1" x14ac:dyDescent="0.25">
      <c r="A20" s="1"/>
      <c r="B20" s="7" t="s">
        <v>27</v>
      </c>
      <c r="C20" s="19"/>
      <c r="D20" s="22"/>
      <c r="E20" s="20">
        <v>0.14700000000000002</v>
      </c>
      <c r="F20" s="20">
        <v>0.14700000000000002</v>
      </c>
      <c r="G20" s="20">
        <v>0.14700000000000002</v>
      </c>
      <c r="H20" s="20">
        <v>0.14700000000000002</v>
      </c>
      <c r="I20" s="21">
        <v>0.14700000000000002</v>
      </c>
    </row>
    <row r="21" spans="1:10" ht="15.75" hidden="1" thickBot="1" x14ac:dyDescent="0.3">
      <c r="A21" s="1"/>
      <c r="B21" s="23" t="s">
        <v>20</v>
      </c>
      <c r="C21" s="24"/>
      <c r="D21" s="24"/>
      <c r="E21" s="25">
        <v>0.223</v>
      </c>
      <c r="F21" s="25">
        <v>0.223</v>
      </c>
      <c r="G21" s="25">
        <v>0.223</v>
      </c>
      <c r="H21" s="25">
        <v>0.223</v>
      </c>
      <c r="I21" s="26">
        <v>0.223</v>
      </c>
    </row>
  </sheetData>
  <mergeCells count="4">
    <mergeCell ref="B1:I3"/>
    <mergeCell ref="B13:I13"/>
    <mergeCell ref="B14:I14"/>
    <mergeCell ref="B17:I17"/>
  </mergeCells>
  <printOptions horizontalCentered="1"/>
  <pageMargins left="0.17" right="0.17" top="0.75" bottom="0.75" header="0.3" footer="0.3"/>
  <pageSetup scale="80" orientation="landscape" r:id="rId1"/>
  <headerFooter scaleWithDoc="0">
    <oddHeader>&amp;R&amp;"-,Bold"EXHIBIT 11
DRAFT</oddHeader>
    <oddFooter>&amp;LHF&amp;&amp;H Consultants, LLC&amp;C11 - 1&amp;R&amp;D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2"/>
  <sheetViews>
    <sheetView tabSelected="1" zoomScale="110" zoomScaleNormal="110" workbookViewId="0">
      <pane ySplit="4" topLeftCell="A5" activePane="bottomLeft" state="frozen"/>
      <selection activeCell="N17" sqref="N17"/>
      <selection pane="bottomLeft" activeCell="I11" sqref="I11"/>
    </sheetView>
    <sheetView tabSelected="1" workbookViewId="1">
      <selection activeCell="I26" sqref="I26"/>
    </sheetView>
  </sheetViews>
  <sheetFormatPr defaultRowHeight="15" x14ac:dyDescent="0.25"/>
  <cols>
    <col min="1" max="1" width="3.42578125" customWidth="1"/>
    <col min="2" max="2" width="2.42578125" customWidth="1"/>
    <col min="3" max="3" width="43.5703125" customWidth="1"/>
    <col min="4" max="6" width="17.42578125" customWidth="1"/>
    <col min="7" max="7" width="2.5703125" customWidth="1"/>
    <col min="9" max="9" width="8.5703125" customWidth="1"/>
    <col min="10" max="10" width="11.140625" customWidth="1"/>
  </cols>
  <sheetData>
    <row r="2" spans="2:7" x14ac:dyDescent="0.25">
      <c r="B2" s="73" t="s">
        <v>30</v>
      </c>
      <c r="C2" s="73"/>
      <c r="D2" s="73"/>
      <c r="E2" s="73"/>
      <c r="F2" s="73"/>
      <c r="G2" s="73"/>
    </row>
    <row r="3" spans="2:7" x14ac:dyDescent="0.25">
      <c r="B3" s="73" t="s">
        <v>47</v>
      </c>
      <c r="C3" s="73"/>
      <c r="D3" s="73"/>
      <c r="E3" s="73"/>
      <c r="F3" s="73"/>
      <c r="G3" s="73"/>
    </row>
    <row r="4" spans="2:7" ht="13.7" customHeight="1" thickBot="1" x14ac:dyDescent="0.3"/>
    <row r="5" spans="2:7" x14ac:dyDescent="0.25">
      <c r="B5" s="28"/>
      <c r="C5" s="29"/>
      <c r="D5" s="29"/>
      <c r="E5" s="29"/>
      <c r="F5" s="29"/>
      <c r="G5" s="30"/>
    </row>
    <row r="6" spans="2:7" ht="15.75" thickBot="1" x14ac:dyDescent="0.3">
      <c r="B6" s="31"/>
      <c r="C6" s="47" t="s">
        <v>31</v>
      </c>
      <c r="D6" s="44"/>
      <c r="E6" s="44"/>
      <c r="F6" s="44"/>
      <c r="G6" s="35"/>
    </row>
    <row r="7" spans="2:7" ht="15.75" thickBot="1" x14ac:dyDescent="0.3">
      <c r="B7" s="31"/>
      <c r="C7" s="32" t="s">
        <v>28</v>
      </c>
      <c r="D7" s="33"/>
      <c r="E7" s="33"/>
      <c r="F7" s="34"/>
      <c r="G7" s="35"/>
    </row>
    <row r="8" spans="2:7" x14ac:dyDescent="0.25">
      <c r="B8" s="31"/>
      <c r="C8" s="36" t="s">
        <v>38</v>
      </c>
      <c r="D8" s="53"/>
      <c r="E8" s="46"/>
      <c r="F8" s="66"/>
      <c r="G8" s="35"/>
    </row>
    <row r="9" spans="2:7" x14ac:dyDescent="0.25">
      <c r="B9" s="31"/>
      <c r="C9" s="48" t="s">
        <v>35</v>
      </c>
      <c r="D9" s="53"/>
      <c r="E9" s="53"/>
      <c r="F9" s="63"/>
      <c r="G9" s="35"/>
    </row>
    <row r="10" spans="2:7" x14ac:dyDescent="0.25">
      <c r="B10" s="31"/>
      <c r="C10" s="49" t="s">
        <v>46</v>
      </c>
      <c r="D10" s="50"/>
      <c r="E10" s="50"/>
      <c r="F10" s="66"/>
      <c r="G10" s="35"/>
    </row>
    <row r="11" spans="2:7" x14ac:dyDescent="0.25">
      <c r="B11" s="31"/>
      <c r="C11" s="49"/>
      <c r="D11" s="50"/>
      <c r="E11" s="50"/>
      <c r="F11" s="66"/>
      <c r="G11" s="35"/>
    </row>
    <row r="12" spans="2:7" x14ac:dyDescent="0.25">
      <c r="B12" s="31"/>
      <c r="C12" s="49"/>
      <c r="D12" s="50"/>
      <c r="E12" s="50"/>
      <c r="F12" s="66"/>
      <c r="G12" s="35"/>
    </row>
    <row r="13" spans="2:7" x14ac:dyDescent="0.25">
      <c r="B13" s="31"/>
      <c r="C13" s="49"/>
      <c r="D13" s="50"/>
      <c r="E13" s="50"/>
      <c r="F13" s="66"/>
      <c r="G13" s="35"/>
    </row>
    <row r="14" spans="2:7" x14ac:dyDescent="0.25">
      <c r="B14" s="31"/>
      <c r="C14" s="49"/>
      <c r="D14" s="50"/>
      <c r="E14" s="50"/>
      <c r="F14" s="66"/>
      <c r="G14" s="35"/>
    </row>
    <row r="15" spans="2:7" x14ac:dyDescent="0.25">
      <c r="B15" s="31"/>
      <c r="C15" s="36" t="s">
        <v>40</v>
      </c>
      <c r="D15" s="53"/>
      <c r="E15" s="51"/>
      <c r="F15" s="66"/>
      <c r="G15" s="35"/>
    </row>
    <row r="16" spans="2:7" ht="15.75" thickBot="1" x14ac:dyDescent="0.3">
      <c r="B16" s="31"/>
      <c r="C16" s="52" t="s">
        <v>34</v>
      </c>
      <c r="D16" s="56"/>
      <c r="E16" s="56"/>
      <c r="F16" s="65"/>
      <c r="G16" s="35"/>
    </row>
    <row r="17" spans="2:7" x14ac:dyDescent="0.25">
      <c r="B17" s="31"/>
      <c r="C17" s="38"/>
      <c r="D17" s="39"/>
      <c r="E17" s="39"/>
      <c r="F17" s="39"/>
      <c r="G17" s="35"/>
    </row>
    <row r="18" spans="2:7" ht="30" x14ac:dyDescent="0.25">
      <c r="B18" s="31"/>
      <c r="C18" s="40" t="s">
        <v>45</v>
      </c>
      <c r="D18" s="57" t="s">
        <v>42</v>
      </c>
      <c r="E18" s="58" t="s">
        <v>44</v>
      </c>
      <c r="F18" s="57" t="s">
        <v>43</v>
      </c>
      <c r="G18" s="35"/>
    </row>
    <row r="19" spans="2:7" x14ac:dyDescent="0.25">
      <c r="B19" s="31"/>
      <c r="C19" s="41" t="s">
        <v>32</v>
      </c>
      <c r="D19" s="59">
        <f>E8</f>
        <v>0</v>
      </c>
      <c r="E19" s="59">
        <f>ROUND(E8*(1+'DO NOT DELETE - Resid Rates'!E19),2)</f>
        <v>0</v>
      </c>
      <c r="F19" s="59">
        <f>E19-D19</f>
        <v>0</v>
      </c>
      <c r="G19" s="35"/>
    </row>
    <row r="20" spans="2:7" x14ac:dyDescent="0.25">
      <c r="B20" s="31"/>
      <c r="C20" s="41" t="s">
        <v>33</v>
      </c>
      <c r="D20" s="60">
        <f>IF(E15="Yes",'DO NOT DELETE - Resid Rates'!D11,0)</f>
        <v>0</v>
      </c>
      <c r="E20" s="60">
        <f>IF(E15="Yes",'DO NOT DELETE - Resid Rates'!E11,0)</f>
        <v>0</v>
      </c>
      <c r="F20" s="60">
        <f>E20-D20</f>
        <v>0</v>
      </c>
      <c r="G20" s="35"/>
    </row>
    <row r="21" spans="2:7" x14ac:dyDescent="0.25">
      <c r="B21" s="31"/>
      <c r="C21" s="42" t="s">
        <v>29</v>
      </c>
      <c r="D21" s="61">
        <f>D19+D20</f>
        <v>0</v>
      </c>
      <c r="E21" s="61">
        <f>E19+E20</f>
        <v>0</v>
      </c>
      <c r="F21" s="61">
        <f>F19+F20</f>
        <v>0</v>
      </c>
      <c r="G21" s="35"/>
    </row>
    <row r="22" spans="2:7" ht="15.75" thickBot="1" x14ac:dyDescent="0.3">
      <c r="B22" s="43"/>
      <c r="C22" s="44"/>
      <c r="D22" s="44"/>
      <c r="E22" s="44"/>
      <c r="F22" s="44"/>
      <c r="G22" s="45"/>
    </row>
  </sheetData>
  <sheetProtection selectLockedCells="1"/>
  <dataConsolidate/>
  <mergeCells count="2">
    <mergeCell ref="B2:G2"/>
    <mergeCell ref="B3:G3"/>
  </mergeCells>
  <dataValidations count="2">
    <dataValidation allowBlank="1" showInputMessage="1" showErrorMessage="1" error="Input value must be selected from the drop down list" sqref="D10:F14 E8:F8 F15"/>
    <dataValidation type="list" allowBlank="1" showErrorMessage="1" error="Input value must be selected from the drop down list" prompt="Use drop down list to enter data" sqref="E15">
      <formula1>"Yes, No"</formula1>
    </dataValidation>
  </dataValidations>
  <printOptions horizontalCentered="1"/>
  <pageMargins left="0.7" right="0.7" top="0.75" bottom="0.7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zoomScale="110" zoomScaleNormal="110" workbookViewId="0">
      <pane ySplit="5" topLeftCell="A6" activePane="bottomLeft" state="frozen"/>
      <selection activeCell="N17" sqref="N17"/>
      <selection pane="bottomLeft" activeCell="D13" sqref="D13"/>
    </sheetView>
    <sheetView zoomScaleNormal="100" zoomScaleSheetLayoutView="130" workbookViewId="1">
      <selection activeCell="L13" sqref="L13"/>
    </sheetView>
  </sheetViews>
  <sheetFormatPr defaultRowHeight="15" x14ac:dyDescent="0.25"/>
  <cols>
    <col min="1" max="1" width="3.42578125" customWidth="1"/>
    <col min="2" max="2" width="2.42578125" customWidth="1"/>
    <col min="3" max="3" width="36.7109375" customWidth="1"/>
    <col min="4" max="6" width="16.42578125" customWidth="1"/>
    <col min="7" max="7" width="2.5703125" customWidth="1"/>
    <col min="8" max="8" width="2.140625" customWidth="1"/>
    <col min="12" max="12" width="8.5703125" customWidth="1"/>
    <col min="13" max="13" width="11.140625" customWidth="1"/>
  </cols>
  <sheetData>
    <row r="2" spans="2:7" ht="14.85" customHeight="1" x14ac:dyDescent="0.25">
      <c r="B2" s="73" t="s">
        <v>30</v>
      </c>
      <c r="C2" s="73"/>
      <c r="D2" s="73"/>
      <c r="E2" s="73"/>
      <c r="F2" s="73"/>
      <c r="G2" s="73"/>
    </row>
    <row r="3" spans="2:7" ht="14.85" customHeight="1" x14ac:dyDescent="0.25">
      <c r="B3" s="73" t="s">
        <v>48</v>
      </c>
      <c r="C3" s="73"/>
      <c r="D3" s="73"/>
      <c r="E3" s="73"/>
      <c r="F3" s="73"/>
      <c r="G3" s="73"/>
    </row>
    <row r="4" spans="2:7" ht="14.85" customHeight="1" x14ac:dyDescent="0.25">
      <c r="B4" s="75" t="s">
        <v>41</v>
      </c>
      <c r="C4" s="75"/>
      <c r="D4" s="75"/>
      <c r="E4" s="75"/>
      <c r="F4" s="75"/>
      <c r="G4" s="75"/>
    </row>
    <row r="5" spans="2:7" ht="13.7" customHeight="1" thickBot="1" x14ac:dyDescent="0.3"/>
    <row r="6" spans="2:7" ht="15.75" thickBot="1" x14ac:dyDescent="0.3">
      <c r="B6" s="28"/>
      <c r="C6" s="29"/>
      <c r="D6" s="29"/>
      <c r="E6" s="29"/>
      <c r="F6" s="29"/>
      <c r="G6" s="30"/>
    </row>
    <row r="7" spans="2:7" ht="15.75" thickBot="1" x14ac:dyDescent="0.3">
      <c r="B7" s="31"/>
      <c r="C7" s="32" t="s">
        <v>28</v>
      </c>
      <c r="D7" s="33"/>
      <c r="E7" s="33"/>
      <c r="F7" s="34"/>
      <c r="G7" s="35"/>
    </row>
    <row r="8" spans="2:7" x14ac:dyDescent="0.25">
      <c r="B8" s="31"/>
      <c r="C8" s="36" t="s">
        <v>37</v>
      </c>
      <c r="D8" s="62"/>
      <c r="E8" s="37"/>
      <c r="F8" s="63"/>
      <c r="G8" s="35"/>
    </row>
    <row r="9" spans="2:7" x14ac:dyDescent="0.25">
      <c r="B9" s="31"/>
      <c r="C9" s="49" t="s">
        <v>39</v>
      </c>
      <c r="D9" s="54"/>
      <c r="E9" s="54"/>
      <c r="F9" s="64"/>
      <c r="G9" s="35"/>
    </row>
    <row r="10" spans="2:7" x14ac:dyDescent="0.25">
      <c r="B10" s="31"/>
      <c r="C10" s="36"/>
      <c r="D10" s="55"/>
      <c r="E10" s="55"/>
      <c r="F10" s="63"/>
      <c r="G10" s="35"/>
    </row>
    <row r="11" spans="2:7" x14ac:dyDescent="0.25">
      <c r="B11" s="31"/>
      <c r="C11" s="36" t="s">
        <v>40</v>
      </c>
      <c r="D11" s="55"/>
      <c r="E11" s="51"/>
      <c r="F11" s="63"/>
      <c r="G11" s="35"/>
    </row>
    <row r="12" spans="2:7" ht="15.75" thickBot="1" x14ac:dyDescent="0.3">
      <c r="B12" s="31"/>
      <c r="C12" s="52" t="s">
        <v>34</v>
      </c>
      <c r="D12" s="56"/>
      <c r="E12" s="56"/>
      <c r="F12" s="65"/>
      <c r="G12" s="35"/>
    </row>
    <row r="13" spans="2:7" x14ac:dyDescent="0.25">
      <c r="B13" s="31"/>
      <c r="C13" s="38"/>
      <c r="D13" s="39"/>
      <c r="E13" s="39"/>
      <c r="F13" s="39"/>
      <c r="G13" s="35"/>
    </row>
    <row r="14" spans="2:7" ht="27.6" customHeight="1" x14ac:dyDescent="0.25">
      <c r="B14" s="31"/>
      <c r="C14" s="40" t="s">
        <v>45</v>
      </c>
      <c r="D14" s="57" t="s">
        <v>42</v>
      </c>
      <c r="E14" s="58" t="s">
        <v>44</v>
      </c>
      <c r="F14" s="57" t="s">
        <v>43</v>
      </c>
      <c r="G14" s="35"/>
    </row>
    <row r="15" spans="2:7" x14ac:dyDescent="0.25">
      <c r="B15" s="31"/>
      <c r="C15" s="41" t="s">
        <v>36</v>
      </c>
      <c r="D15" s="59">
        <f>'DO NOT DELETE - Resid Rates'!D5*E8</f>
        <v>0</v>
      </c>
      <c r="E15" s="59">
        <f>'DO NOT DELETE - Resid Rates'!E5*E8</f>
        <v>0</v>
      </c>
      <c r="F15" s="59">
        <f>E15-D15</f>
        <v>0</v>
      </c>
      <c r="G15" s="35"/>
    </row>
    <row r="16" spans="2:7" x14ac:dyDescent="0.25">
      <c r="B16" s="31"/>
      <c r="C16" s="41" t="s">
        <v>33</v>
      </c>
      <c r="D16" s="60">
        <f>IF(E11="Yes",'DO NOT DELETE - Resid Rates'!D11*E8,0)</f>
        <v>0</v>
      </c>
      <c r="E16" s="60">
        <f>IF(E11="Yes",'DO NOT DELETE - Resid Rates'!E11*E8,0)</f>
        <v>0</v>
      </c>
      <c r="F16" s="60">
        <f>E16-D16</f>
        <v>0</v>
      </c>
      <c r="G16" s="35"/>
    </row>
    <row r="17" spans="2:7" x14ac:dyDescent="0.25">
      <c r="B17" s="31"/>
      <c r="C17" s="42" t="s">
        <v>29</v>
      </c>
      <c r="D17" s="61">
        <f>D15+D16</f>
        <v>0</v>
      </c>
      <c r="E17" s="61">
        <f>E15+E16</f>
        <v>0</v>
      </c>
      <c r="F17" s="61">
        <f>F15+F16</f>
        <v>0</v>
      </c>
      <c r="G17" s="35"/>
    </row>
    <row r="18" spans="2:7" ht="15.75" thickBot="1" x14ac:dyDescent="0.3">
      <c r="B18" s="43"/>
      <c r="C18" s="44"/>
      <c r="D18" s="44"/>
      <c r="E18" s="44"/>
      <c r="F18" s="44"/>
      <c r="G18" s="45"/>
    </row>
    <row r="19" spans="2:7" ht="29.85" customHeight="1" x14ac:dyDescent="0.25">
      <c r="B19" s="74" t="s">
        <v>49</v>
      </c>
      <c r="C19" s="74"/>
      <c r="D19" s="74"/>
      <c r="E19" s="74"/>
      <c r="F19" s="74"/>
    </row>
  </sheetData>
  <sheetProtection selectLockedCells="1"/>
  <dataConsolidate/>
  <mergeCells count="4">
    <mergeCell ref="B19:F19"/>
    <mergeCell ref="B2:G2"/>
    <mergeCell ref="B3:G3"/>
    <mergeCell ref="B4:G4"/>
  </mergeCells>
  <dataValidations count="3">
    <dataValidation type="list" allowBlank="1" showErrorMessage="1" error="Input value must be selected from the drop down list" prompt="Use drop down list to enter data" sqref="E11">
      <formula1>"Yes, No"</formula1>
    </dataValidation>
    <dataValidation type="whole" operator="greaterThanOrEqual" allowBlank="1" showErrorMessage="1" error="Input value must be selected from the drop down list" prompt="Use drop down list to enter data" sqref="E8">
      <formula1>0</formula1>
    </dataValidation>
    <dataValidation allowBlank="1" showInputMessage="1" showErrorMessage="1" error="Input value must be selected from the drop down list" sqref="D9:F9"/>
  </dataValidations>
  <printOptions horizontalCentered="1"/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DO NOT DELETE - Resid Rates</vt:lpstr>
      <vt:lpstr>Single-Family</vt:lpstr>
      <vt:lpstr>Multi-Family</vt:lpstr>
      <vt:lpstr>'DO NOT DELETE - Resid Rates'!Print_Area</vt:lpstr>
      <vt:lpstr>'Multi-Family'!Print_Area</vt:lpstr>
      <vt:lpstr>'Single-Family'!Print_Area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Hamud</dc:creator>
  <cp:lastModifiedBy>Melissa Gomez</cp:lastModifiedBy>
  <cp:lastPrinted>2020-09-10T00:06:33Z</cp:lastPrinted>
  <dcterms:created xsi:type="dcterms:W3CDTF">2020-08-20T23:04:00Z</dcterms:created>
  <dcterms:modified xsi:type="dcterms:W3CDTF">2020-09-21T20:47:18Z</dcterms:modified>
</cp:coreProperties>
</file>